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Plan1" sheetId="1" r:id="rId1"/>
  </sheets>
  <definedNames>
    <definedName name="_xlnm.Print_Area" localSheetId="0">'Plan1'!$A$1:$E$32</definedName>
  </definedNames>
  <calcPr fullCalcOnLoad="1"/>
</workbook>
</file>

<file path=xl/sharedStrings.xml><?xml version="1.0" encoding="utf-8"?>
<sst xmlns="http://schemas.openxmlformats.org/spreadsheetml/2006/main" count="49" uniqueCount="44">
  <si>
    <t>Composição dos proventos</t>
  </si>
  <si>
    <t>Carga horária suplementar</t>
  </si>
  <si>
    <t>Adicional de insalubridade</t>
  </si>
  <si>
    <t>Gratificação de chefia</t>
  </si>
  <si>
    <t>Tipo</t>
  </si>
  <si>
    <t>Sim ou Não</t>
  </si>
  <si>
    <t>Fundamentação</t>
  </si>
  <si>
    <t>Outras</t>
  </si>
  <si>
    <t>Data Nascimento</t>
  </si>
  <si>
    <t>Nome Servidor</t>
  </si>
  <si>
    <t>Data Admissão Serv. Público</t>
  </si>
  <si>
    <t>O valor do benefício não pode exceder a remuneração do cargo efetivo</t>
  </si>
  <si>
    <t>José da Silva</t>
  </si>
  <si>
    <t>Masculino</t>
  </si>
  <si>
    <t>Informação dos tempos de contribuições nos diversos regimes</t>
  </si>
  <si>
    <t>não</t>
  </si>
  <si>
    <t>Requisitos mínimos</t>
  </si>
  <si>
    <t>APOSENTADORIA POR IDADE - PROVENTOS PROPORCIONAIS PELA MÉDIA</t>
  </si>
  <si>
    <t>CTC emitida pelo INSS &gt;&gt;&gt;</t>
  </si>
  <si>
    <t>CTC emitida por outro RPPS &gt;&gt;&gt;</t>
  </si>
  <si>
    <t>CTC emitida pelo RPPS atual &gt;&gt;&gt;</t>
  </si>
  <si>
    <t>TEMPO TOTAL &gt;&gt;&gt;</t>
  </si>
  <si>
    <t>Tempo necessário para aposentadoria integral (10950 para mulher e 12775 para homem) &gt;&gt;&gt;</t>
  </si>
  <si>
    <t>APOSENTADORIA PROPORCIONAL NO PERCENTUAL DE &gt;&gt;&gt;</t>
  </si>
  <si>
    <r>
      <t>Reajuste do benefício:</t>
    </r>
    <r>
      <rPr>
        <sz val="8"/>
        <rFont val="Arial"/>
        <family val="2"/>
      </rPr>
      <t xml:space="preserve"> Dar-se-a na mesma data em que ocorrer o reajuste do RGPS, de acordo com a variação do índice definido pelo ente da federação. Na ausência de definição do índice do reajustamento pelo ente, os benefícios serão corrigidos pelos mesmos índices aplicados aos benefícios do Regime Geral de Previdência Social - RGPS.</t>
    </r>
  </si>
  <si>
    <t>Feminino</t>
  </si>
  <si>
    <t>Sexo - selecione a opção</t>
  </si>
  <si>
    <r>
      <t>Tempo no serviço público:</t>
    </r>
    <r>
      <rPr>
        <sz val="8"/>
        <rFont val="Arial"/>
        <family val="2"/>
      </rPr>
      <t xml:space="preserve"> 10 anos; </t>
    </r>
    <r>
      <rPr>
        <b/>
        <sz val="8"/>
        <rFont val="Arial"/>
        <family val="2"/>
      </rPr>
      <t>Tempo no Cargo:</t>
    </r>
    <r>
      <rPr>
        <sz val="8"/>
        <rFont val="Arial"/>
        <family val="2"/>
      </rPr>
      <t xml:space="preserve"> 5 anos; </t>
    </r>
    <r>
      <rPr>
        <b/>
        <sz val="8"/>
        <rFont val="Arial"/>
        <family val="2"/>
      </rPr>
      <t>Idade mínima:</t>
    </r>
    <r>
      <rPr>
        <sz val="8"/>
        <rFont val="Arial"/>
        <family val="2"/>
      </rPr>
      <t xml:space="preserve"> 65 anos, se homem, 60 anos, se mulher </t>
    </r>
  </si>
  <si>
    <t>sim</t>
  </si>
  <si>
    <t>Data prevista para a aposentadoria &gt;&gt;&gt;</t>
  </si>
  <si>
    <t>Idade do servidor na aposentadoria (No mínimo 65 anos, se homem, e 60 anos, se mulher) &gt;&gt;&gt;</t>
  </si>
  <si>
    <t>REGRA PERMANENTE</t>
  </si>
  <si>
    <t xml:space="preserve"> Art. 40, § 1º, III, "b", CF/88, na nova redação dada pela EC 41/2003 </t>
  </si>
  <si>
    <t>APOSENTADORIA POR IDADE COM PROVENTOS PROPORCIONAIS NO VALOR DE R$-</t>
  </si>
  <si>
    <t>Data de admissão no cargo &gt;&gt;&gt;</t>
  </si>
  <si>
    <t>Cumprimento dos requisitos mínimos</t>
  </si>
  <si>
    <r>
      <t xml:space="preserve">Dados do servidor - Informar o solicitado nas células de cor branca </t>
    </r>
    <r>
      <rPr>
        <b/>
        <sz val="8"/>
        <color indexed="10"/>
        <rFont val="Arial"/>
        <family val="2"/>
      </rPr>
      <t>(informações obrigatórias)</t>
    </r>
  </si>
  <si>
    <r>
      <t>Forma de cálculo:</t>
    </r>
    <r>
      <rPr>
        <sz val="8"/>
        <rFont val="Arial"/>
        <family val="2"/>
      </rPr>
      <t xml:space="preserve"> Média aritmética das maiores remunerações utilizadas como base de cálculo das contribuições do servidor aos regimes a que esteve vinculado, correspondentes a 80% do período contributivo desde julho de 1994, respeitando, em qualquer hipótese, como teto, a remuneração do servidor no cargo efetivo do mês em que se der a concessão do benefício.       </t>
    </r>
  </si>
  <si>
    <t>Inclusão de parcelas temporárias (apenas para efeito do cálculo pela média)</t>
  </si>
  <si>
    <t>Fundamentação legal da instituição (Lei do Ente)</t>
  </si>
  <si>
    <t>Tempo no cargo (no mínimo 5 anos) &gt;</t>
  </si>
  <si>
    <t>Tempo no serviço público (no mínimo 10 anos)</t>
  </si>
  <si>
    <r>
      <t>INFORMAR</t>
    </r>
    <r>
      <rPr>
        <sz val="8"/>
        <rFont val="Arial"/>
        <family val="2"/>
      </rPr>
      <t xml:space="preserve"> - Média aritmética das maiores remunerações utilizadas como base de cálculo das contribuições do servidor aos regimes a que esteve vinculado, correspondentes a 80% do período contributivo desde julho de 1994 </t>
    </r>
    <r>
      <rPr>
        <sz val="8"/>
        <color indexed="10"/>
        <rFont val="Arial"/>
        <family val="2"/>
      </rPr>
      <t>(Se houver previsão legal, as parcelas temporárias de local de trabalho serão consideradas para efeito do cálculo da média) &gt;&gt;&gt;</t>
    </r>
  </si>
  <si>
    <r>
      <t xml:space="preserve">INFORMAR </t>
    </r>
    <r>
      <rPr>
        <sz val="8"/>
        <rFont val="Arial"/>
        <family val="2"/>
      </rPr>
      <t xml:space="preserve">- Última Remuneração do servidor no cargo efetivo (constituída pelo vencimento e vantagens pecuniárias permanentes estabelecidas em lei, acrescido dos adicionais de caráter individual e das vantagens pessoais permanentes) </t>
    </r>
    <r>
      <rPr>
        <sz val="8"/>
        <color indexed="10"/>
        <rFont val="Arial"/>
        <family val="2"/>
      </rPr>
      <t>Vedada a inclusão de parcelas temporárias de local de trabalho&gt;&gt;&gt;&gt;&gt;&gt;&gt;&gt;&gt;&gt;&gt;&gt;&gt;&gt;&gt;&gt;&gt;&gt;&gt;&gt;&gt;&gt;&gt;&gt;&gt;&gt;&gt;&gt;&gt;&gt;&gt;&gt;&gt;&gt;&gt;&gt;&gt;&gt;&gt;&gt;&gt;&gt;&gt;</t>
    </r>
    <r>
      <rPr>
        <sz val="8"/>
        <rFont val="Arial"/>
        <family val="2"/>
      </rPr>
      <t xml:space="preserve">
</t>
    </r>
  </si>
</sst>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dd/mm/yy;@"/>
    <numFmt numFmtId="174" formatCode="mm/yyyy"/>
    <numFmt numFmtId="175" formatCode="&quot;Sim&quot;;&quot;Sim&quot;;&quot;Não&quot;"/>
    <numFmt numFmtId="176" formatCode="&quot;Verdadeiro&quot;;&quot;Verdadeiro&quot;;&quot;Falso&quot;"/>
    <numFmt numFmtId="177" formatCode="&quot;Ativar&quot;;&quot;Ativar&quot;;&quot;Desativar&quot;"/>
    <numFmt numFmtId="178" formatCode="[$€-2]\ #,##0.00_);[Red]\([$€-2]\ #,##0.00\)"/>
    <numFmt numFmtId="179" formatCode="&quot;R$ &quot;#,##0.00"/>
    <numFmt numFmtId="180" formatCode="dd/dm/yyyy"/>
  </numFmts>
  <fonts count="47">
    <font>
      <sz val="10"/>
      <name val="Arial"/>
      <family val="0"/>
    </font>
    <font>
      <b/>
      <sz val="8"/>
      <name val="Arial"/>
      <family val="2"/>
    </font>
    <font>
      <sz val="8"/>
      <name val="Arial"/>
      <family val="0"/>
    </font>
    <font>
      <sz val="6"/>
      <color indexed="10"/>
      <name val="Arial"/>
      <family val="2"/>
    </font>
    <font>
      <u val="single"/>
      <sz val="8"/>
      <color indexed="10"/>
      <name val="Arial"/>
      <family val="2"/>
    </font>
    <font>
      <sz val="8"/>
      <color indexed="10"/>
      <name val="Arial"/>
      <family val="2"/>
    </font>
    <font>
      <b/>
      <sz val="10"/>
      <name val="Arial"/>
      <family val="2"/>
    </font>
    <font>
      <b/>
      <sz val="10"/>
      <color indexed="10"/>
      <name val="Arial"/>
      <family val="2"/>
    </font>
    <font>
      <b/>
      <sz val="8"/>
      <color indexed="8"/>
      <name val="Arial"/>
      <family val="2"/>
    </font>
    <font>
      <u val="single"/>
      <sz val="10"/>
      <color indexed="12"/>
      <name val="Arial"/>
      <family val="0"/>
    </font>
    <font>
      <u val="single"/>
      <sz val="10"/>
      <color indexed="36"/>
      <name val="Arial"/>
      <family val="0"/>
    </font>
    <font>
      <b/>
      <sz val="8"/>
      <color indexed="10"/>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medium"/>
      <top style="medium"/>
      <bottom style="medium"/>
    </border>
    <border>
      <left style="thin"/>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medium"/>
      <right style="medium"/>
      <top>
        <color indexed="63"/>
      </top>
      <bottom style="medium"/>
    </border>
    <border>
      <left style="medium"/>
      <right>
        <color indexed="63"/>
      </right>
      <top style="medium"/>
      <bottom style="medium"/>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16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171" fontId="0" fillId="0" borderId="0" applyFont="0" applyFill="0" applyBorder="0" applyAlignment="0" applyProtection="0"/>
  </cellStyleXfs>
  <cellXfs count="133">
    <xf numFmtId="0" fontId="0" fillId="0" borderId="0" xfId="0" applyAlignment="1">
      <alignment/>
    </xf>
    <xf numFmtId="0" fontId="2" fillId="0" borderId="0" xfId="0" applyFont="1" applyAlignment="1">
      <alignment vertical="top"/>
    </xf>
    <xf numFmtId="4" fontId="3" fillId="0" borderId="0" xfId="0" applyNumberFormat="1" applyFont="1" applyAlignment="1">
      <alignment vertical="top"/>
    </xf>
    <xf numFmtId="0" fontId="3"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Border="1" applyAlignment="1">
      <alignment horizontal="left" vertical="center"/>
    </xf>
    <xf numFmtId="0" fontId="0" fillId="0" borderId="0" xfId="0" applyBorder="1" applyAlignment="1">
      <alignment horizontal="center" vertical="center"/>
    </xf>
    <xf numFmtId="4" fontId="4" fillId="0" borderId="0" xfId="0" applyNumberFormat="1" applyFont="1" applyAlignment="1">
      <alignment vertical="top"/>
    </xf>
    <xf numFmtId="0" fontId="2" fillId="0" borderId="0" xfId="0" applyFont="1" applyBorder="1" applyAlignment="1">
      <alignment vertical="center"/>
    </xf>
    <xf numFmtId="4" fontId="5" fillId="0" borderId="0" xfId="0" applyNumberFormat="1" applyFont="1" applyAlignment="1">
      <alignment vertical="top"/>
    </xf>
    <xf numFmtId="0" fontId="5" fillId="0" borderId="0" xfId="0" applyFont="1" applyAlignment="1">
      <alignment vertical="top"/>
    </xf>
    <xf numFmtId="0" fontId="2"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2" fillId="0" borderId="12" xfId="0" applyFont="1" applyBorder="1" applyAlignment="1" applyProtection="1">
      <alignment horizontal="center" vertical="center"/>
      <protection locked="0"/>
    </xf>
    <xf numFmtId="14" fontId="2" fillId="0" borderId="13" xfId="0" applyNumberFormat="1" applyFont="1" applyBorder="1" applyAlignment="1" applyProtection="1">
      <alignment horizontal="center" vertical="center"/>
      <protection locked="0"/>
    </xf>
    <xf numFmtId="0" fontId="2" fillId="34" borderId="11" xfId="0" applyFont="1" applyFill="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34" borderId="14" xfId="0" applyFont="1" applyFill="1" applyBorder="1" applyAlignment="1" applyProtection="1">
      <alignment horizontal="left" vertical="center"/>
      <protection locked="0"/>
    </xf>
    <xf numFmtId="0" fontId="2" fillId="0" borderId="14" xfId="0" applyFont="1" applyBorder="1" applyAlignment="1" applyProtection="1">
      <alignment horizontal="center" vertical="center"/>
      <protection locked="0"/>
    </xf>
    <xf numFmtId="4" fontId="7" fillId="0" borderId="0" xfId="0" applyNumberFormat="1" applyFont="1" applyAlignment="1">
      <alignment vertical="top"/>
    </xf>
    <xf numFmtId="0" fontId="7" fillId="0" borderId="0" xfId="0" applyFont="1" applyAlignment="1">
      <alignment vertical="top"/>
    </xf>
    <xf numFmtId="0" fontId="6" fillId="0" borderId="0" xfId="0" applyFont="1" applyAlignment="1">
      <alignment vertical="top"/>
    </xf>
    <xf numFmtId="0" fontId="6" fillId="0" borderId="0" xfId="0" applyFont="1" applyBorder="1" applyAlignment="1">
      <alignment vertical="center"/>
    </xf>
    <xf numFmtId="4" fontId="5" fillId="0" borderId="0" xfId="0" applyNumberFormat="1" applyFont="1" applyAlignment="1" applyProtection="1">
      <alignment vertical="top"/>
      <protection locked="0"/>
    </xf>
    <xf numFmtId="14" fontId="5" fillId="0" borderId="0" xfId="0" applyNumberFormat="1" applyFont="1" applyAlignment="1" applyProtection="1">
      <alignment vertical="top"/>
      <protection locked="0"/>
    </xf>
    <xf numFmtId="3" fontId="5" fillId="0" borderId="0" xfId="0" applyNumberFormat="1" applyFont="1" applyAlignment="1" applyProtection="1">
      <alignment vertical="top"/>
      <protection locked="0"/>
    </xf>
    <xf numFmtId="0" fontId="2" fillId="35" borderId="10" xfId="0" applyFont="1" applyFill="1" applyBorder="1" applyAlignment="1">
      <alignment horizontal="center"/>
    </xf>
    <xf numFmtId="3" fontId="3" fillId="0" borderId="0" xfId="0" applyNumberFormat="1" applyFont="1" applyAlignment="1" applyProtection="1">
      <alignment vertical="top"/>
      <protection locked="0"/>
    </xf>
    <xf numFmtId="4" fontId="3" fillId="0" borderId="0" xfId="0" applyNumberFormat="1" applyFont="1" applyAlignment="1" applyProtection="1">
      <alignment vertical="top"/>
      <protection locked="0"/>
    </xf>
    <xf numFmtId="4" fontId="6" fillId="35" borderId="0" xfId="0" applyNumberFormat="1" applyFont="1" applyFill="1" applyBorder="1" applyAlignment="1" applyProtection="1">
      <alignment horizontal="center" vertical="center" wrapText="1"/>
      <protection locked="0"/>
    </xf>
    <xf numFmtId="179" fontId="8" fillId="0" borderId="0" xfId="0" applyNumberFormat="1" applyFont="1" applyAlignment="1" applyProtection="1">
      <alignment horizontal="center" vertical="center"/>
      <protection locked="0"/>
    </xf>
    <xf numFmtId="0" fontId="2" fillId="33" borderId="10" xfId="0" applyFont="1" applyFill="1" applyBorder="1" applyAlignment="1">
      <alignment horizontal="left" vertical="center"/>
    </xf>
    <xf numFmtId="3" fontId="2" fillId="0" borderId="11"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3" fontId="2" fillId="0" borderId="16" xfId="0" applyNumberFormat="1" applyFont="1" applyBorder="1" applyAlignment="1" applyProtection="1">
      <alignment horizontal="center" vertical="center"/>
      <protection locked="0"/>
    </xf>
    <xf numFmtId="0" fontId="2" fillId="33" borderId="10" xfId="0" applyFont="1" applyFill="1" applyBorder="1" applyAlignment="1" applyProtection="1">
      <alignment horizontal="right" vertical="center"/>
      <protection/>
    </xf>
    <xf numFmtId="0" fontId="2" fillId="33" borderId="10" xfId="0" applyFont="1" applyFill="1" applyBorder="1" applyAlignment="1">
      <alignment horizontal="center" vertical="center"/>
    </xf>
    <xf numFmtId="0" fontId="2" fillId="33" borderId="17" xfId="0" applyFont="1" applyFill="1" applyBorder="1" applyAlignment="1">
      <alignment horizontal="left" vertical="center"/>
    </xf>
    <xf numFmtId="14" fontId="2" fillId="0" borderId="10" xfId="0" applyNumberFormat="1" applyFont="1" applyBorder="1" applyAlignment="1" applyProtection="1">
      <alignment horizontal="center" vertical="center"/>
      <protection locked="0"/>
    </xf>
    <xf numFmtId="4" fontId="6" fillId="34" borderId="18"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14" fontId="2" fillId="34" borderId="10" xfId="0" applyNumberFormat="1" applyFont="1" applyFill="1" applyBorder="1" applyAlignment="1" applyProtection="1">
      <alignment horizontal="center" vertical="center"/>
      <protection locked="0"/>
    </xf>
    <xf numFmtId="3" fontId="2" fillId="35" borderId="19" xfId="0" applyNumberFormat="1" applyFont="1" applyFill="1" applyBorder="1" applyAlignment="1" applyProtection="1">
      <alignment horizontal="center" vertical="center" wrapText="1"/>
      <protection/>
    </xf>
    <xf numFmtId="3" fontId="2" fillId="35" borderId="20" xfId="0" applyNumberFormat="1" applyFont="1" applyFill="1" applyBorder="1" applyAlignment="1" applyProtection="1">
      <alignment horizontal="center" vertical="center" wrapText="1"/>
      <protection/>
    </xf>
    <xf numFmtId="10" fontId="7" fillId="35" borderId="10" xfId="0" applyNumberFormat="1" applyFont="1" applyFill="1" applyBorder="1" applyAlignment="1" applyProtection="1">
      <alignment horizontal="center" vertical="center"/>
      <protection/>
    </xf>
    <xf numFmtId="4" fontId="6" fillId="34" borderId="16" xfId="0" applyNumberFormat="1" applyFont="1" applyFill="1" applyBorder="1" applyAlignment="1" applyProtection="1">
      <alignment horizontal="center" vertical="center"/>
      <protection locked="0"/>
    </xf>
    <xf numFmtId="0" fontId="0" fillId="0" borderId="0" xfId="0" applyNumberFormat="1" applyFont="1" applyAlignment="1" applyProtection="1">
      <alignment/>
      <protection locked="0"/>
    </xf>
    <xf numFmtId="3" fontId="0" fillId="0" borderId="0" xfId="0" applyNumberFormat="1" applyFont="1" applyAlignment="1" applyProtection="1">
      <alignment/>
      <protection locked="0"/>
    </xf>
    <xf numFmtId="0" fontId="2" fillId="35" borderId="21" xfId="0" applyNumberFormat="1" applyFont="1" applyFill="1" applyBorder="1" applyAlignment="1" applyProtection="1">
      <alignment horizontal="center" vertical="center"/>
      <protection/>
    </xf>
    <xf numFmtId="0" fontId="2" fillId="35" borderId="10" xfId="0" applyFont="1" applyFill="1" applyBorder="1" applyAlignment="1">
      <alignment horizontal="center" vertical="center"/>
    </xf>
    <xf numFmtId="4" fontId="12" fillId="36" borderId="22" xfId="0" applyNumberFormat="1" applyFont="1" applyFill="1" applyBorder="1" applyAlignment="1">
      <alignment horizontal="center" vertical="center" wrapText="1"/>
    </xf>
    <xf numFmtId="0" fontId="11" fillId="33" borderId="23" xfId="0" applyFont="1" applyFill="1" applyBorder="1" applyAlignment="1">
      <alignment horizontal="justify" vertical="distributed" wrapText="1"/>
    </xf>
    <xf numFmtId="0" fontId="2" fillId="33" borderId="24" xfId="0" applyFont="1" applyFill="1" applyBorder="1" applyAlignment="1">
      <alignment horizontal="justify" vertical="distributed"/>
    </xf>
    <xf numFmtId="0" fontId="2" fillId="33" borderId="25" xfId="0" applyFont="1" applyFill="1" applyBorder="1" applyAlignment="1">
      <alignment horizontal="justify" vertical="distributed"/>
    </xf>
    <xf numFmtId="0" fontId="6" fillId="37" borderId="10" xfId="0" applyFont="1" applyFill="1" applyBorder="1" applyAlignment="1">
      <alignment horizontal="center" vertical="center"/>
    </xf>
    <xf numFmtId="0" fontId="0" fillId="0" borderId="10" xfId="0" applyFont="1" applyBorder="1" applyAlignment="1">
      <alignment horizontal="center" vertical="center"/>
    </xf>
    <xf numFmtId="0" fontId="2" fillId="33" borderId="21" xfId="0" applyFont="1" applyFill="1" applyBorder="1" applyAlignment="1">
      <alignment horizontal="right" vertical="center"/>
    </xf>
    <xf numFmtId="0" fontId="0" fillId="0" borderId="26" xfId="0" applyBorder="1" applyAlignment="1">
      <alignment horizontal="right" vertical="center"/>
    </xf>
    <xf numFmtId="0" fontId="0" fillId="0" borderId="12" xfId="0" applyBorder="1" applyAlignment="1">
      <alignment horizontal="right" vertical="center"/>
    </xf>
    <xf numFmtId="3" fontId="2" fillId="33" borderId="16" xfId="0" applyNumberFormat="1" applyFont="1" applyFill="1" applyBorder="1" applyAlignment="1">
      <alignment horizontal="right" vertical="center" wrapText="1"/>
    </xf>
    <xf numFmtId="0" fontId="0" fillId="0" borderId="16" xfId="0" applyBorder="1" applyAlignment="1">
      <alignment horizontal="right" vertical="center"/>
    </xf>
    <xf numFmtId="3" fontId="2" fillId="33" borderId="27" xfId="0" applyNumberFormat="1" applyFont="1" applyFill="1" applyBorder="1" applyAlignment="1">
      <alignment horizontal="right" vertical="center" wrapText="1"/>
    </xf>
    <xf numFmtId="3" fontId="2" fillId="33" borderId="28" xfId="0" applyNumberFormat="1" applyFont="1" applyFill="1" applyBorder="1" applyAlignment="1">
      <alignment horizontal="right" vertical="center" wrapText="1"/>
    </xf>
    <xf numFmtId="0" fontId="0" fillId="0" borderId="28" xfId="0" applyBorder="1" applyAlignment="1">
      <alignment horizontal="right" vertical="center" wrapText="1"/>
    </xf>
    <xf numFmtId="3" fontId="2" fillId="33" borderId="29" xfId="0" applyNumberFormat="1" applyFont="1" applyFill="1" applyBorder="1" applyAlignment="1">
      <alignment horizontal="right" vertical="center" wrapText="1"/>
    </xf>
    <xf numFmtId="3" fontId="0" fillId="33" borderId="30" xfId="0" applyNumberFormat="1" applyFill="1" applyBorder="1" applyAlignment="1">
      <alignment horizontal="right" vertical="center" wrapText="1"/>
    </xf>
    <xf numFmtId="3" fontId="0" fillId="33" borderId="31" xfId="0" applyNumberFormat="1" applyFill="1" applyBorder="1" applyAlignment="1">
      <alignment horizontal="right" vertical="center" wrapText="1"/>
    </xf>
    <xf numFmtId="3" fontId="6" fillId="33" borderId="21" xfId="0" applyNumberFormat="1" applyFont="1" applyFill="1" applyBorder="1" applyAlignment="1">
      <alignment horizontal="right" vertical="center" wrapText="1"/>
    </xf>
    <xf numFmtId="3" fontId="6" fillId="33" borderId="26" xfId="0" applyNumberFormat="1" applyFont="1" applyFill="1" applyBorder="1" applyAlignment="1">
      <alignment horizontal="right" vertical="center" wrapText="1"/>
    </xf>
    <xf numFmtId="0" fontId="6" fillId="0" borderId="26" xfId="0" applyFont="1" applyBorder="1" applyAlignment="1">
      <alignment horizontal="right" vertical="center"/>
    </xf>
    <xf numFmtId="0" fontId="6" fillId="0" borderId="12" xfId="0" applyFont="1" applyBorder="1" applyAlignment="1">
      <alignment horizontal="right" vertical="center"/>
    </xf>
    <xf numFmtId="10" fontId="6" fillId="37" borderId="21" xfId="0" applyNumberFormat="1" applyFont="1" applyFill="1" applyBorder="1" applyAlignment="1">
      <alignment horizontal="center" vertical="center" wrapText="1"/>
    </xf>
    <xf numFmtId="10" fontId="6" fillId="37" borderId="26" xfId="0" applyNumberFormat="1" applyFont="1" applyFill="1" applyBorder="1" applyAlignment="1">
      <alignment horizontal="center" vertical="center"/>
    </xf>
    <xf numFmtId="10" fontId="6" fillId="37" borderId="12" xfId="0" applyNumberFormat="1" applyFont="1" applyFill="1" applyBorder="1" applyAlignment="1">
      <alignment horizontal="center" vertical="center"/>
    </xf>
    <xf numFmtId="0" fontId="6" fillId="37" borderId="21" xfId="0" applyFont="1" applyFill="1" applyBorder="1" applyAlignment="1">
      <alignment horizontal="center" vertical="center"/>
    </xf>
    <xf numFmtId="0" fontId="6" fillId="37" borderId="26" xfId="0" applyFont="1" applyFill="1" applyBorder="1" applyAlignment="1">
      <alignment vertical="center"/>
    </xf>
    <xf numFmtId="0" fontId="6" fillId="37" borderId="12" xfId="0" applyFont="1" applyFill="1" applyBorder="1" applyAlignment="1">
      <alignment vertical="center"/>
    </xf>
    <xf numFmtId="0" fontId="2" fillId="33" borderId="21" xfId="0" applyFont="1" applyFill="1" applyBorder="1" applyAlignment="1" applyProtection="1">
      <alignment horizontal="right" vertical="center"/>
      <protection/>
    </xf>
    <xf numFmtId="0" fontId="0" fillId="0" borderId="12" xfId="0" applyBorder="1" applyAlignment="1" applyProtection="1">
      <alignment horizontal="right"/>
      <protection/>
    </xf>
    <xf numFmtId="3" fontId="2" fillId="33" borderId="15" xfId="0" applyNumberFormat="1" applyFont="1" applyFill="1" applyBorder="1" applyAlignment="1">
      <alignment horizontal="right" vertical="center" wrapText="1"/>
    </xf>
    <xf numFmtId="0" fontId="0" fillId="0" borderId="15" xfId="0" applyBorder="1" applyAlignment="1">
      <alignment horizontal="right" vertical="center"/>
    </xf>
    <xf numFmtId="0" fontId="6" fillId="38" borderId="27" xfId="0" applyFont="1" applyFill="1" applyBorder="1" applyAlignment="1">
      <alignment horizontal="center" vertical="center"/>
    </xf>
    <xf numFmtId="0" fontId="6" fillId="38" borderId="28" xfId="0" applyFont="1" applyFill="1" applyBorder="1" applyAlignment="1">
      <alignment horizontal="center" vertical="center"/>
    </xf>
    <xf numFmtId="0" fontId="6" fillId="38" borderId="19" xfId="0" applyFont="1" applyFill="1" applyBorder="1" applyAlignment="1">
      <alignment horizontal="center" vertical="center"/>
    </xf>
    <xf numFmtId="0" fontId="2" fillId="33" borderId="21" xfId="0" applyFont="1" applyFill="1" applyBorder="1" applyAlignment="1">
      <alignment horizontal="left" vertical="distributed"/>
    </xf>
    <xf numFmtId="0" fontId="2" fillId="33" borderId="26" xfId="0" applyFont="1" applyFill="1" applyBorder="1" applyAlignment="1">
      <alignment horizontal="left" vertical="distributed"/>
    </xf>
    <xf numFmtId="0" fontId="2" fillId="33" borderId="12" xfId="0" applyFont="1" applyFill="1" applyBorder="1" applyAlignment="1">
      <alignment horizontal="left" vertical="distributed"/>
    </xf>
    <xf numFmtId="0" fontId="1" fillId="37" borderId="21" xfId="0" applyFont="1" applyFill="1" applyBorder="1" applyAlignment="1">
      <alignment horizontal="center" vertical="center"/>
    </xf>
    <xf numFmtId="0" fontId="1" fillId="0" borderId="26" xfId="0" applyFont="1" applyBorder="1" applyAlignment="1">
      <alignment horizontal="center"/>
    </xf>
    <xf numFmtId="0" fontId="1" fillId="0" borderId="12" xfId="0" applyFont="1" applyBorder="1" applyAlignment="1">
      <alignment horizontal="center"/>
    </xf>
    <xf numFmtId="0" fontId="1" fillId="33" borderId="21" xfId="0" applyFont="1" applyFill="1" applyBorder="1" applyAlignment="1">
      <alignment vertical="distributed"/>
    </xf>
    <xf numFmtId="0" fontId="0" fillId="0" borderId="26" xfId="0" applyBorder="1" applyAlignment="1">
      <alignment vertical="distributed"/>
    </xf>
    <xf numFmtId="0" fontId="0" fillId="0" borderId="12" xfId="0" applyBorder="1" applyAlignment="1">
      <alignment vertical="distributed"/>
    </xf>
    <xf numFmtId="0" fontId="0" fillId="0" borderId="26" xfId="0" applyBorder="1" applyAlignment="1" applyProtection="1">
      <alignment horizontal="right"/>
      <protection/>
    </xf>
    <xf numFmtId="0" fontId="0" fillId="0" borderId="26" xfId="0" applyBorder="1" applyAlignment="1">
      <alignment/>
    </xf>
    <xf numFmtId="0" fontId="0" fillId="0" borderId="12" xfId="0" applyBorder="1" applyAlignment="1">
      <alignment/>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34" xfId="0" applyFont="1" applyFill="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6" fillId="33" borderId="21"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2" xfId="0" applyFont="1" applyFill="1" applyBorder="1" applyAlignment="1">
      <alignment horizontal="center" vertical="center"/>
    </xf>
    <xf numFmtId="0" fontId="12" fillId="36" borderId="22" xfId="0" applyFont="1" applyFill="1" applyBorder="1" applyAlignment="1">
      <alignment horizontal="right" vertical="center" wrapText="1"/>
    </xf>
    <xf numFmtId="4" fontId="1" fillId="37" borderId="39" xfId="0" applyNumberFormat="1" applyFont="1" applyFill="1" applyBorder="1" applyAlignment="1">
      <alignment horizontal="center" vertical="center" wrapText="1"/>
    </xf>
    <xf numFmtId="4" fontId="1" fillId="37" borderId="40" xfId="0" applyNumberFormat="1" applyFont="1" applyFill="1" applyBorder="1" applyAlignment="1">
      <alignment horizontal="center" vertical="center"/>
    </xf>
    <xf numFmtId="4" fontId="1" fillId="37" borderId="41" xfId="0" applyNumberFormat="1" applyFont="1" applyFill="1" applyBorder="1" applyAlignment="1">
      <alignment horizontal="center" vertical="center"/>
    </xf>
    <xf numFmtId="10" fontId="1" fillId="33" borderId="22" xfId="0" applyNumberFormat="1" applyFont="1" applyFill="1" applyBorder="1" applyAlignment="1">
      <alignment horizontal="justify" vertical="distributed" wrapText="1"/>
    </xf>
    <xf numFmtId="0" fontId="0" fillId="0" borderId="22" xfId="0" applyBorder="1" applyAlignment="1">
      <alignment horizontal="justify" vertical="distributed"/>
    </xf>
    <xf numFmtId="10" fontId="11" fillId="33" borderId="22" xfId="0" applyNumberFormat="1" applyFont="1" applyFill="1" applyBorder="1" applyAlignment="1">
      <alignment horizontal="justify" vertical="distributed"/>
    </xf>
    <xf numFmtId="10" fontId="1" fillId="33" borderId="42" xfId="0" applyNumberFormat="1" applyFont="1" applyFill="1" applyBorder="1" applyAlignment="1">
      <alignment horizontal="justify" vertical="distributed" wrapText="1"/>
    </xf>
    <xf numFmtId="0" fontId="0" fillId="33" borderId="43" xfId="0" applyFont="1" applyFill="1" applyBorder="1" applyAlignment="1">
      <alignment horizontal="justify" vertical="distributed"/>
    </xf>
    <xf numFmtId="0" fontId="0" fillId="0" borderId="43" xfId="0" applyBorder="1" applyAlignment="1">
      <alignment/>
    </xf>
    <xf numFmtId="0" fontId="2" fillId="0" borderId="26"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14" fontId="2" fillId="0" borderId="21" xfId="0" applyNumberFormat="1" applyFont="1" applyBorder="1" applyAlignment="1" applyProtection="1">
      <alignment horizontal="left" vertical="center"/>
      <protection locked="0"/>
    </xf>
    <xf numFmtId="14" fontId="2" fillId="0" borderId="12" xfId="0" applyNumberFormat="1" applyFont="1" applyBorder="1" applyAlignment="1" applyProtection="1">
      <alignment horizontal="left" vertical="center"/>
      <protection locked="0"/>
    </xf>
    <xf numFmtId="3" fontId="2" fillId="33" borderId="11" xfId="0" applyNumberFormat="1" applyFont="1" applyFill="1" applyBorder="1" applyAlignment="1">
      <alignment horizontal="right" vertical="center" wrapText="1"/>
    </xf>
    <xf numFmtId="0" fontId="0" fillId="0" borderId="11" xfId="0" applyBorder="1" applyAlignment="1">
      <alignment horizontal="righ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view="pageBreakPreview" zoomScaleSheetLayoutView="100" zoomScalePageLayoutView="0" workbookViewId="0" topLeftCell="A1">
      <selection activeCell="M12" sqref="M12"/>
    </sheetView>
  </sheetViews>
  <sheetFormatPr defaultColWidth="8.8515625" defaultRowHeight="15" customHeight="1"/>
  <cols>
    <col min="1" max="1" width="14.421875" style="1" customWidth="1"/>
    <col min="2" max="2" width="21.7109375" style="1" bestFit="1" customWidth="1"/>
    <col min="3" max="3" width="16.00390625" style="1" customWidth="1"/>
    <col min="4" max="4" width="33.28125" style="1" customWidth="1"/>
    <col min="5" max="5" width="18.140625" style="1" customWidth="1"/>
    <col min="6" max="6" width="0.42578125" style="1" hidden="1" customWidth="1"/>
    <col min="7" max="7" width="0.2890625" style="2" hidden="1" customWidth="1"/>
    <col min="8" max="8" width="8.28125" style="2" hidden="1" customWidth="1"/>
    <col min="9" max="9" width="0.13671875" style="2" hidden="1" customWidth="1"/>
    <col min="10" max="10" width="10.140625" style="2" customWidth="1"/>
    <col min="11" max="11" width="9.421875" style="3" customWidth="1"/>
    <col min="12" max="12" width="7.7109375" style="1" customWidth="1"/>
    <col min="13" max="13" width="17.8515625" style="1" customWidth="1"/>
    <col min="14" max="16384" width="8.8515625" style="1" customWidth="1"/>
  </cols>
  <sheetData>
    <row r="1" spans="1:5" ht="15" customHeight="1" thickBot="1">
      <c r="A1" s="114" t="s">
        <v>31</v>
      </c>
      <c r="B1" s="115"/>
      <c r="C1" s="115"/>
      <c r="D1" s="115"/>
      <c r="E1" s="116"/>
    </row>
    <row r="2" spans="1:9" ht="15" customHeight="1" thickBot="1">
      <c r="A2" s="88" t="s">
        <v>17</v>
      </c>
      <c r="B2" s="89"/>
      <c r="C2" s="89"/>
      <c r="D2" s="89"/>
      <c r="E2" s="90"/>
      <c r="F2" s="44">
        <f>IF(E6="masculino",1,IF(E6="feminino",0))</f>
        <v>1</v>
      </c>
      <c r="G2" s="44" t="b">
        <f>IF(F2=1,E11&gt;=65,IF(F2=0,E11&gt;=60))</f>
        <v>1</v>
      </c>
      <c r="H2" s="32"/>
      <c r="I2" s="32"/>
    </row>
    <row r="3" spans="1:11" ht="16.5" customHeight="1" thickBot="1">
      <c r="A3" s="15" t="s">
        <v>6</v>
      </c>
      <c r="B3" s="91" t="s">
        <v>32</v>
      </c>
      <c r="C3" s="92"/>
      <c r="D3" s="92"/>
      <c r="E3" s="93"/>
      <c r="F3" s="45"/>
      <c r="G3" s="27"/>
      <c r="H3" s="27"/>
      <c r="I3" s="27"/>
      <c r="J3" s="13"/>
      <c r="K3" s="14"/>
    </row>
    <row r="4" spans="1:11" ht="17.25" customHeight="1" hidden="1" thickBot="1">
      <c r="A4" s="35" t="s">
        <v>16</v>
      </c>
      <c r="B4" s="97" t="s">
        <v>27</v>
      </c>
      <c r="C4" s="98"/>
      <c r="D4" s="98"/>
      <c r="E4" s="99"/>
      <c r="F4" s="45"/>
      <c r="G4" s="27"/>
      <c r="H4" s="27"/>
      <c r="I4" s="27"/>
      <c r="J4" s="13"/>
      <c r="K4" s="14"/>
    </row>
    <row r="5" spans="1:11" ht="15" customHeight="1" thickBot="1">
      <c r="A5" s="94" t="s">
        <v>36</v>
      </c>
      <c r="B5" s="95"/>
      <c r="C5" s="95"/>
      <c r="D5" s="95"/>
      <c r="E5" s="96"/>
      <c r="F5" s="45"/>
      <c r="G5" s="27"/>
      <c r="H5" s="27"/>
      <c r="I5" s="27"/>
      <c r="J5" s="13"/>
      <c r="K5" s="14"/>
    </row>
    <row r="6" spans="1:12" ht="15" customHeight="1" thickBot="1">
      <c r="A6" s="40" t="s">
        <v>9</v>
      </c>
      <c r="B6" s="127" t="s">
        <v>12</v>
      </c>
      <c r="C6" s="128"/>
      <c r="D6" s="15" t="s">
        <v>26</v>
      </c>
      <c r="E6" s="17" t="s">
        <v>13</v>
      </c>
      <c r="F6" s="45"/>
      <c r="G6" s="27"/>
      <c r="H6" s="27"/>
      <c r="I6" s="27" t="s">
        <v>13</v>
      </c>
      <c r="J6" s="27"/>
      <c r="K6" s="28"/>
      <c r="L6" s="27"/>
    </row>
    <row r="7" spans="1:12" ht="15" customHeight="1" thickBot="1">
      <c r="A7" s="40" t="s">
        <v>8</v>
      </c>
      <c r="B7" s="129">
        <v>15106</v>
      </c>
      <c r="C7" s="130"/>
      <c r="D7" s="41" t="s">
        <v>10</v>
      </c>
      <c r="E7" s="18">
        <v>32582</v>
      </c>
      <c r="F7" s="45"/>
      <c r="G7" s="27"/>
      <c r="H7" s="27"/>
      <c r="I7" s="27" t="s">
        <v>25</v>
      </c>
      <c r="J7" s="27"/>
      <c r="K7" s="27"/>
      <c r="L7" s="27"/>
    </row>
    <row r="8" spans="1:12" ht="15" customHeight="1" thickBot="1">
      <c r="A8" s="63" t="s">
        <v>34</v>
      </c>
      <c r="B8" s="65"/>
      <c r="C8" s="48">
        <v>35618</v>
      </c>
      <c r="D8" s="15" t="s">
        <v>29</v>
      </c>
      <c r="E8" s="42">
        <v>39273</v>
      </c>
      <c r="F8" s="46"/>
      <c r="G8" s="27"/>
      <c r="H8" s="27"/>
      <c r="I8" s="29"/>
      <c r="J8" s="27"/>
      <c r="K8" s="28"/>
      <c r="L8" s="27"/>
    </row>
    <row r="9" spans="1:12" ht="15" customHeight="1" thickBot="1">
      <c r="A9" s="61" t="s">
        <v>35</v>
      </c>
      <c r="B9" s="62"/>
      <c r="C9" s="62"/>
      <c r="D9" s="62"/>
      <c r="E9" s="62"/>
      <c r="F9" s="46"/>
      <c r="G9" s="27"/>
      <c r="H9" s="27"/>
      <c r="I9" s="29"/>
      <c r="J9" s="27"/>
      <c r="K9" s="28"/>
      <c r="L9" s="27"/>
    </row>
    <row r="10" spans="1:12" ht="15" customHeight="1" thickBot="1">
      <c r="A10" s="63"/>
      <c r="B10" s="64"/>
      <c r="C10" s="64"/>
      <c r="D10" s="65"/>
      <c r="E10" s="30"/>
      <c r="F10" s="45"/>
      <c r="G10" s="53">
        <f>YEAR(E8)-YEAR(B7)-1+IF(DATE(1901,MONTH(B7),DAY(B7))-DATE(1901,MONTH(E8),DAY(E8))&lt;=0,1,0)</f>
        <v>66</v>
      </c>
      <c r="H10" s="27"/>
      <c r="I10" s="29"/>
      <c r="J10" s="27"/>
      <c r="K10" s="27"/>
      <c r="L10" s="27"/>
    </row>
    <row r="11" spans="1:12" ht="15" customHeight="1" thickBot="1">
      <c r="A11" s="63" t="s">
        <v>30</v>
      </c>
      <c r="B11" s="64"/>
      <c r="C11" s="64"/>
      <c r="D11" s="65"/>
      <c r="E11" s="56">
        <f>IF(B7=0," ",IF(B7&gt;0,G10))</f>
        <v>66</v>
      </c>
      <c r="F11" s="46"/>
      <c r="G11" s="29">
        <f>IF(C12&gt;=5,1,IF(C12&lt;5,0))</f>
        <v>1</v>
      </c>
      <c r="H11" s="27"/>
      <c r="I11" s="29"/>
      <c r="J11" s="27"/>
      <c r="K11" s="28"/>
      <c r="L11" s="27"/>
    </row>
    <row r="12" spans="1:12" ht="16.5" customHeight="1" thickBot="1">
      <c r="A12" s="84" t="s">
        <v>40</v>
      </c>
      <c r="B12" s="85"/>
      <c r="C12" s="55">
        <f>YEAR(E8)-YEAR(C8)-1+IF(DATE(1901,MONTH(C8),DAY(C8))-DATE(1901,MONTH(E8),DAY(E8))&lt;=0,1,0)</f>
        <v>10</v>
      </c>
      <c r="D12" s="39" t="s">
        <v>41</v>
      </c>
      <c r="E12" s="55">
        <f>YEAR(E8)-YEAR(E7)-1+IF(DATE(1901,MONTH(E7),DAY(E7))-DATE(1901,MONTH(E8),DAY(E8))&lt;=0,1,0)</f>
        <v>18</v>
      </c>
      <c r="F12" s="46"/>
      <c r="G12" s="29">
        <f>IF(E12&gt;=10,1,IF(E12&lt;10,0))</f>
        <v>1</v>
      </c>
      <c r="H12" s="27" t="s">
        <v>28</v>
      </c>
      <c r="I12" s="29"/>
      <c r="J12" s="27"/>
      <c r="K12" s="28"/>
      <c r="L12" s="27"/>
    </row>
    <row r="13" spans="1:12" ht="2.25" customHeight="1" hidden="1" thickBot="1">
      <c r="A13" s="84"/>
      <c r="B13" s="100"/>
      <c r="C13" s="101"/>
      <c r="D13" s="101"/>
      <c r="E13" s="102"/>
      <c r="F13" s="46"/>
      <c r="G13" s="44">
        <f>IF(G2=FALSE,0,IF(G2=TRUE,1))</f>
        <v>1</v>
      </c>
      <c r="H13" s="27" t="s">
        <v>15</v>
      </c>
      <c r="I13" s="29"/>
      <c r="J13" s="27"/>
      <c r="K13" s="28"/>
      <c r="L13" s="27"/>
    </row>
    <row r="14" spans="1:12" ht="15" customHeight="1" thickBot="1">
      <c r="A14" s="81" t="s">
        <v>14</v>
      </c>
      <c r="B14" s="82"/>
      <c r="C14" s="82"/>
      <c r="D14" s="82"/>
      <c r="E14" s="83"/>
      <c r="F14" s="46"/>
      <c r="G14" s="54">
        <f>SUM(G11:G13)</f>
        <v>3</v>
      </c>
      <c r="H14" s="27"/>
      <c r="I14" s="27"/>
      <c r="J14" s="27"/>
      <c r="K14" s="27"/>
      <c r="L14" s="27"/>
    </row>
    <row r="15" spans="1:12" ht="15" customHeight="1">
      <c r="A15" s="86" t="s">
        <v>18</v>
      </c>
      <c r="B15" s="86"/>
      <c r="C15" s="87"/>
      <c r="D15" s="87"/>
      <c r="E15" s="37">
        <v>2996</v>
      </c>
      <c r="F15" s="47"/>
      <c r="G15" s="31"/>
      <c r="H15" s="32"/>
      <c r="I15" s="27"/>
      <c r="J15" s="27"/>
      <c r="K15" s="29"/>
      <c r="L15" s="29"/>
    </row>
    <row r="16" spans="1:12" ht="15" customHeight="1">
      <c r="A16" s="131" t="s">
        <v>19</v>
      </c>
      <c r="B16" s="131"/>
      <c r="C16" s="132"/>
      <c r="D16" s="132"/>
      <c r="E16" s="36">
        <v>0</v>
      </c>
      <c r="F16" s="6"/>
      <c r="G16" s="29"/>
      <c r="I16" s="27"/>
      <c r="J16" s="27"/>
      <c r="K16" s="29"/>
      <c r="L16" s="29"/>
    </row>
    <row r="17" spans="1:12" ht="15" customHeight="1" thickBot="1">
      <c r="A17" s="66" t="s">
        <v>20</v>
      </c>
      <c r="B17" s="66"/>
      <c r="C17" s="67"/>
      <c r="D17" s="67"/>
      <c r="E17" s="38">
        <v>6691</v>
      </c>
      <c r="F17" s="6"/>
      <c r="I17" s="27"/>
      <c r="J17" s="27"/>
      <c r="K17" s="29"/>
      <c r="L17" s="29"/>
    </row>
    <row r="18" spans="1:6" ht="15" customHeight="1" thickBot="1">
      <c r="A18" s="68" t="s">
        <v>21</v>
      </c>
      <c r="B18" s="69"/>
      <c r="C18" s="70"/>
      <c r="D18" s="70"/>
      <c r="E18" s="49">
        <f>SUM(E15:E17)</f>
        <v>9687</v>
      </c>
      <c r="F18" s="7"/>
    </row>
    <row r="19" spans="1:6" ht="15" customHeight="1" thickBot="1">
      <c r="A19" s="71" t="s">
        <v>22</v>
      </c>
      <c r="B19" s="72"/>
      <c r="C19" s="72"/>
      <c r="D19" s="73"/>
      <c r="E19" s="50">
        <f>IF(E6="masculino",12775,IF(E6="feminino",10950))</f>
        <v>12775</v>
      </c>
      <c r="F19" s="8"/>
    </row>
    <row r="20" spans="1:6" ht="23.25" customHeight="1" thickBot="1">
      <c r="A20" s="74" t="s">
        <v>23</v>
      </c>
      <c r="B20" s="75"/>
      <c r="C20" s="76"/>
      <c r="D20" s="77"/>
      <c r="E20" s="51">
        <f>IF(E18/E19&gt;100%,100%,E18/E19)</f>
        <v>0.7582778864970646</v>
      </c>
      <c r="F20" s="9"/>
    </row>
    <row r="21" spans="1:6" ht="15" customHeight="1" thickBot="1">
      <c r="A21" s="78" t="s">
        <v>0</v>
      </c>
      <c r="B21" s="79"/>
      <c r="C21" s="79"/>
      <c r="D21" s="79"/>
      <c r="E21" s="80"/>
      <c r="F21" s="10"/>
    </row>
    <row r="22" spans="1:6" ht="34.5" customHeight="1" thickBot="1">
      <c r="A22" s="124" t="s">
        <v>37</v>
      </c>
      <c r="B22" s="125"/>
      <c r="C22" s="125"/>
      <c r="D22" s="125"/>
      <c r="E22" s="126"/>
      <c r="F22" s="10"/>
    </row>
    <row r="23" spans="1:6" ht="35.25" customHeight="1" thickBot="1" thickTop="1">
      <c r="A23" s="123" t="s">
        <v>42</v>
      </c>
      <c r="B23" s="122"/>
      <c r="C23" s="122"/>
      <c r="D23" s="122"/>
      <c r="E23" s="43">
        <v>1930</v>
      </c>
      <c r="F23" s="10"/>
    </row>
    <row r="24" spans="1:8" ht="37.5" customHeight="1" thickBot="1" thickTop="1">
      <c r="A24" s="58" t="s">
        <v>43</v>
      </c>
      <c r="B24" s="59"/>
      <c r="C24" s="59"/>
      <c r="D24" s="60"/>
      <c r="E24" s="52">
        <v>1780</v>
      </c>
      <c r="F24" s="5"/>
      <c r="G24" s="33"/>
      <c r="H24" s="34"/>
    </row>
    <row r="25" spans="1:11" s="25" customFormat="1" ht="30.75" customHeight="1" thickBot="1" thickTop="1">
      <c r="A25" s="117" t="s">
        <v>33</v>
      </c>
      <c r="B25" s="117"/>
      <c r="C25" s="117"/>
      <c r="D25" s="117"/>
      <c r="E25" s="57">
        <f>IF(G14&lt;3,"FALTA REQUISITO PARA CONCESSÃO",IF(G14=3,H25))</f>
        <v>1349.734637964775</v>
      </c>
      <c r="F25" s="26"/>
      <c r="G25" s="33">
        <f>IF(E23&lt;E24,E23*E20,E24*E20)</f>
        <v>1349.734637964775</v>
      </c>
      <c r="H25" s="34">
        <f>IF(G25&lt;380,"PISO SALARIAL DO ENTE OU SALÁRIO MÍNIMO",G25)</f>
        <v>1349.734637964775</v>
      </c>
      <c r="I25" s="23"/>
      <c r="J25" s="23"/>
      <c r="K25" s="24"/>
    </row>
    <row r="26" spans="1:6" ht="36" customHeight="1" thickBot="1" thickTop="1">
      <c r="A26" s="121" t="s">
        <v>24</v>
      </c>
      <c r="B26" s="122"/>
      <c r="C26" s="122"/>
      <c r="D26" s="122"/>
      <c r="E26" s="122"/>
      <c r="F26" s="10"/>
    </row>
    <row r="27" spans="1:6" ht="15" customHeight="1" thickTop="1">
      <c r="A27" s="118" t="s">
        <v>11</v>
      </c>
      <c r="B27" s="119"/>
      <c r="C27" s="119"/>
      <c r="D27" s="119"/>
      <c r="E27" s="120"/>
      <c r="F27" s="12"/>
    </row>
    <row r="28" spans="1:11" ht="15" customHeight="1">
      <c r="A28" s="103" t="s">
        <v>38</v>
      </c>
      <c r="B28" s="16" t="s">
        <v>4</v>
      </c>
      <c r="C28" s="16" t="s">
        <v>5</v>
      </c>
      <c r="D28" s="106" t="s">
        <v>39</v>
      </c>
      <c r="E28" s="107"/>
      <c r="F28" s="5"/>
      <c r="G28" s="11"/>
      <c r="H28" s="13"/>
      <c r="I28" s="13"/>
      <c r="J28" s="13"/>
      <c r="K28" s="14"/>
    </row>
    <row r="29" spans="1:11" ht="15" customHeight="1">
      <c r="A29" s="104"/>
      <c r="B29" s="19" t="s">
        <v>2</v>
      </c>
      <c r="C29" s="20" t="s">
        <v>15</v>
      </c>
      <c r="D29" s="108"/>
      <c r="E29" s="109"/>
      <c r="F29" s="5"/>
      <c r="G29" s="13"/>
      <c r="H29" s="13"/>
      <c r="I29" s="13"/>
      <c r="J29" s="13"/>
      <c r="K29" s="14"/>
    </row>
    <row r="30" spans="1:11" ht="15" customHeight="1">
      <c r="A30" s="104"/>
      <c r="B30" s="19" t="s">
        <v>3</v>
      </c>
      <c r="C30" s="20" t="s">
        <v>15</v>
      </c>
      <c r="D30" s="108"/>
      <c r="E30" s="109"/>
      <c r="F30" s="5"/>
      <c r="G30" s="13"/>
      <c r="H30" s="13"/>
      <c r="I30" s="13"/>
      <c r="J30" s="13"/>
      <c r="K30" s="14"/>
    </row>
    <row r="31" spans="1:11" ht="15" customHeight="1">
      <c r="A31" s="104"/>
      <c r="B31" s="19" t="s">
        <v>1</v>
      </c>
      <c r="C31" s="20" t="s">
        <v>15</v>
      </c>
      <c r="D31" s="110"/>
      <c r="E31" s="111"/>
      <c r="F31" s="12"/>
      <c r="G31" s="13"/>
      <c r="H31" s="13"/>
      <c r="I31" s="13"/>
      <c r="J31" s="13"/>
      <c r="K31" s="14"/>
    </row>
    <row r="32" spans="1:11" ht="15" customHeight="1" thickBot="1">
      <c r="A32" s="105"/>
      <c r="B32" s="21" t="s">
        <v>7</v>
      </c>
      <c r="C32" s="22" t="s">
        <v>15</v>
      </c>
      <c r="D32" s="112"/>
      <c r="E32" s="113"/>
      <c r="F32" s="5"/>
      <c r="G32" s="13"/>
      <c r="H32" s="13"/>
      <c r="I32" s="13"/>
      <c r="J32" s="13"/>
      <c r="K32" s="14"/>
    </row>
    <row r="33" ht="15" customHeight="1">
      <c r="F33" s="4"/>
    </row>
  </sheetData>
  <sheetProtection password="E884" sheet="1" objects="1" scenarios="1"/>
  <protectedRanges>
    <protectedRange password="CC3D" sqref="B6:C6" name="Intervalo1_1"/>
  </protectedRanges>
  <mergeCells count="33">
    <mergeCell ref="A1:E1"/>
    <mergeCell ref="A25:D25"/>
    <mergeCell ref="A27:E27"/>
    <mergeCell ref="A26:E26"/>
    <mergeCell ref="A23:D23"/>
    <mergeCell ref="A22:E22"/>
    <mergeCell ref="B6:C6"/>
    <mergeCell ref="B7:C7"/>
    <mergeCell ref="A10:D10"/>
    <mergeCell ref="A16:D16"/>
    <mergeCell ref="A28:A32"/>
    <mergeCell ref="D28:E28"/>
    <mergeCell ref="D29:E29"/>
    <mergeCell ref="D30:E30"/>
    <mergeCell ref="D31:E31"/>
    <mergeCell ref="D32:E32"/>
    <mergeCell ref="A15:D15"/>
    <mergeCell ref="A2:E2"/>
    <mergeCell ref="B3:E3"/>
    <mergeCell ref="A5:E5"/>
    <mergeCell ref="B4:E4"/>
    <mergeCell ref="A13:E13"/>
    <mergeCell ref="A8:B8"/>
    <mergeCell ref="A24:D24"/>
    <mergeCell ref="A9:E9"/>
    <mergeCell ref="A11:D11"/>
    <mergeCell ref="A17:D17"/>
    <mergeCell ref="A18:D18"/>
    <mergeCell ref="A19:D19"/>
    <mergeCell ref="A20:D20"/>
    <mergeCell ref="A21:E21"/>
    <mergeCell ref="A14:E14"/>
    <mergeCell ref="A12:B12"/>
  </mergeCells>
  <dataValidations count="1">
    <dataValidation type="list" allowBlank="1" showInputMessage="1" showErrorMessage="1" sqref="E6">
      <formula1>$I$6:$I$7</formula1>
    </dataValidation>
  </dataValidations>
  <printOptions/>
  <pageMargins left="0.1968503937007874" right="0.1968503937007874" top="0.1968503937007874" bottom="0.1968503937007874"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dc:creator>
  <cp:keywords/>
  <dc:description/>
  <cp:lastModifiedBy>João de Carvalho</cp:lastModifiedBy>
  <cp:lastPrinted>2007-07-30T01:41:39Z</cp:lastPrinted>
  <dcterms:created xsi:type="dcterms:W3CDTF">2004-11-29T18:19:21Z</dcterms:created>
  <dcterms:modified xsi:type="dcterms:W3CDTF">2016-04-11T13:22:49Z</dcterms:modified>
  <cp:category/>
  <cp:version/>
  <cp:contentType/>
  <cp:contentStatus/>
</cp:coreProperties>
</file>