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Plan1" sheetId="1" r:id="rId1"/>
  </sheets>
  <definedNames>
    <definedName name="_xlnm.Print_Area" localSheetId="0">'Plan1'!$A$1:$E$29</definedName>
  </definedNames>
  <calcPr fullCalcOnLoad="1"/>
</workbook>
</file>

<file path=xl/sharedStrings.xml><?xml version="1.0" encoding="utf-8"?>
<sst xmlns="http://schemas.openxmlformats.org/spreadsheetml/2006/main" count="41" uniqueCount="40">
  <si>
    <t>Composição dos proventos</t>
  </si>
  <si>
    <t>Fundamentação</t>
  </si>
  <si>
    <t>José da Silva</t>
  </si>
  <si>
    <t>Masculino</t>
  </si>
  <si>
    <t>Informação dos tempos de contribuições nos diversos regimes</t>
  </si>
  <si>
    <t>CTC emitida pelo INSS</t>
  </si>
  <si>
    <t>CTC emitida por outro RPPS</t>
  </si>
  <si>
    <t>CTC emitida pelo RPPS atual</t>
  </si>
  <si>
    <t>Forma de cálculo: Aposentadoria integral (última remuneração do servidor no cargo efetivo)</t>
  </si>
  <si>
    <t>Reajuste do benefício: Paridade com a remuneração dos servidores ativos</t>
  </si>
  <si>
    <t>APOSENTADORIA POR IDADE E TEMPO DE CONTRIBUIÇÃO - PROVENTOS INTEGRAIS COM BASE NA ÚLTIMA REMUNERAÇÃO C/ PARIDADE</t>
  </si>
  <si>
    <t>Regimes de Previdência</t>
  </si>
  <si>
    <t>Após 31.12.2003</t>
  </si>
  <si>
    <t xml:space="preserve">TEMPO TOTAL POR PERÍODOS </t>
  </si>
  <si>
    <t>Tempo total de contribuição até a data da aposentadoria &gt;&gt;&gt;</t>
  </si>
  <si>
    <t>Tempo de contribuição, até 31/12/2003, que será considerado como limite para efeito do direito adquirido &gt;&gt;&gt;</t>
  </si>
  <si>
    <t>Até 31.12.2003</t>
  </si>
  <si>
    <t>Tempo necessário para aposentadoria integral (10950 para mulher e 12775 para homem) &gt;&gt;&gt;</t>
  </si>
  <si>
    <t xml:space="preserve">O servidor ainda não terá direito a aposentadoria nessa regra se esse percentual for inferior a 100% &gt;&gt;&gt; </t>
  </si>
  <si>
    <t>APOSENTADORIA INTEGRAL NO VALOR DE R$-</t>
  </si>
  <si>
    <t>Feminino</t>
  </si>
  <si>
    <t>Requisitos mínimos cumpridos até 31/12/2003</t>
  </si>
  <si>
    <r>
      <t>Tempo no serviço público:</t>
    </r>
    <r>
      <rPr>
        <sz val="8"/>
        <rFont val="Arial"/>
        <family val="2"/>
      </rPr>
      <t xml:space="preserve"> 10 anos; </t>
    </r>
    <r>
      <rPr>
        <b/>
        <sz val="8"/>
        <rFont val="Arial"/>
        <family val="2"/>
      </rPr>
      <t>Tempo no Cargo:</t>
    </r>
    <r>
      <rPr>
        <sz val="8"/>
        <rFont val="Arial"/>
        <family val="2"/>
      </rPr>
      <t xml:space="preserve"> 5 anos; </t>
    </r>
    <r>
      <rPr>
        <b/>
        <sz val="8"/>
        <rFont val="Arial"/>
        <family val="2"/>
      </rPr>
      <t>Tempo de contribuição:</t>
    </r>
    <r>
      <rPr>
        <sz val="8"/>
        <rFont val="Arial"/>
        <family val="2"/>
      </rPr>
      <t xml:space="preserve"> 35 anos, se homem, 30 anos, se mulher; </t>
    </r>
    <r>
      <rPr>
        <b/>
        <sz val="8"/>
        <rFont val="Arial"/>
        <family val="2"/>
      </rPr>
      <t>Idade mínima:</t>
    </r>
    <r>
      <rPr>
        <sz val="8"/>
        <rFont val="Arial"/>
        <family val="2"/>
      </rPr>
      <t xml:space="preserve"> 60 anos, se homem, 55 anos, se mulher </t>
    </r>
  </si>
  <si>
    <t xml:space="preserve"> Art. 40, § 1º, III, "a", CF/88, na redação dada pela EC 20/1998</t>
  </si>
  <si>
    <t>sim</t>
  </si>
  <si>
    <t>Data prevista para a aposentadoria &gt;&gt;&gt;</t>
  </si>
  <si>
    <t>REGRA DO DIREITO ADQUIRIDO - ARTIGO 3° DA EC 41/2003 - SERVIDORES EM GERAL</t>
  </si>
  <si>
    <t>Idade mínima (No mínimo 60 anos, se homem e 55 anos, se mulher) &gt;&gt;&gt;</t>
  </si>
  <si>
    <t>Tempo no cargo efetivo (No mínimo 5 anos) &gt;&gt;&gt;</t>
  </si>
  <si>
    <t>Tempo de contribuição (No mínimo 35 anos, se homem, e 30 anos, se mulher) &gt;&gt;&gt;</t>
  </si>
  <si>
    <t>Data de nascimento do servidor &gt;&gt;&gt;</t>
  </si>
  <si>
    <t>Nome do Servidor &gt;</t>
  </si>
  <si>
    <t>Sexo - selecione a opção &gt;&gt;&gt;</t>
  </si>
  <si>
    <t>Data de admissão do Servidor Público &gt;&gt;&gt;</t>
  </si>
  <si>
    <t>Cumprimento dos requisitos mínimos até 31/12/2003</t>
  </si>
  <si>
    <t>Data de admissão no último cargo &gt;&gt;&gt;</t>
  </si>
  <si>
    <t>Tempo de efetivo exercício no serviço público (No mínimo 10 anos) &gt;&gt;&gt;</t>
  </si>
  <si>
    <t>Idade na data da aposentadoria &gt;&gt;&gt;</t>
  </si>
  <si>
    <r>
      <t xml:space="preserve">INFORMAR </t>
    </r>
    <r>
      <rPr>
        <sz val="8"/>
        <rFont val="Arial"/>
        <family val="2"/>
      </rPr>
      <t xml:space="preserve">- Última Remuneração do servidor no cargo efetivo (constituída pelo vencimento e vantagens pecuniárias permanentes estabelecidas em lei, acrescido dos adicionais de caráter individual e das vantagens pessoais permanentes) </t>
    </r>
    <r>
      <rPr>
        <sz val="8"/>
        <color indexed="10"/>
        <rFont val="Arial"/>
        <family val="2"/>
      </rPr>
      <t>Vedada a inclusão de parcelas temporárias de local de trabalho &gt;&gt;&gt;</t>
    </r>
  </si>
  <si>
    <r>
      <t xml:space="preserve">Dados do servidor - Informar o solicitado nas células de cor branca </t>
    </r>
    <r>
      <rPr>
        <b/>
        <sz val="10"/>
        <color indexed="10"/>
        <rFont val="Arial"/>
        <family val="2"/>
      </rPr>
      <t>(informações obrigatórias)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</si>
</sst>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mm/yy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vertical="top"/>
      <protection locked="0"/>
    </xf>
    <xf numFmtId="3" fontId="4" fillId="0" borderId="0" xfId="0" applyNumberFormat="1" applyFont="1" applyAlignment="1" applyProtection="1">
      <alignment vertical="top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14" fontId="4" fillId="0" borderId="0" xfId="0" applyNumberFormat="1" applyFont="1" applyAlignment="1" applyProtection="1">
      <alignment vertical="top"/>
      <protection locked="0"/>
    </xf>
    <xf numFmtId="1" fontId="4" fillId="0" borderId="0" xfId="0" applyNumberFormat="1" applyFont="1" applyAlignment="1" applyProtection="1">
      <alignment vertical="top"/>
      <protection locked="0"/>
    </xf>
    <xf numFmtId="4" fontId="3" fillId="0" borderId="0" xfId="0" applyNumberFormat="1" applyFont="1" applyAlignment="1" applyProtection="1">
      <alignment vertical="top"/>
      <protection locked="0"/>
    </xf>
    <xf numFmtId="0" fontId="2" fillId="33" borderId="11" xfId="0" applyFont="1" applyFill="1" applyBorder="1" applyAlignment="1">
      <alignment horizontal="right" vertical="center"/>
    </xf>
    <xf numFmtId="14" fontId="2" fillId="0" borderId="11" xfId="0" applyNumberFormat="1" applyFont="1" applyBorder="1" applyAlignment="1" applyProtection="1">
      <alignment horizontal="center" vertical="center"/>
      <protection locked="0"/>
    </xf>
    <xf numFmtId="4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22" fontId="0" fillId="0" borderId="0" xfId="0" applyNumberFormat="1" applyFont="1" applyAlignment="1" applyProtection="1">
      <alignment/>
      <protection locked="0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distributed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1" fontId="4" fillId="0" borderId="0" xfId="0" applyNumberFormat="1" applyFont="1" applyAlignment="1" applyProtection="1">
      <alignment horizontal="center" vertical="top"/>
      <protection locked="0"/>
    </xf>
    <xf numFmtId="0" fontId="0" fillId="34" borderId="11" xfId="0" applyNumberFormat="1" applyFont="1" applyFill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 locked="0"/>
    </xf>
    <xf numFmtId="4" fontId="5" fillId="35" borderId="14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3" fontId="2" fillId="34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 applyProtection="1">
      <alignment horizontal="center" vertical="center" wrapText="1"/>
      <protection/>
    </xf>
    <xf numFmtId="3" fontId="2" fillId="34" borderId="15" xfId="0" applyNumberFormat="1" applyFont="1" applyFill="1" applyBorder="1" applyAlignment="1" applyProtection="1">
      <alignment horizontal="center" vertical="center" wrapText="1"/>
      <protection/>
    </xf>
    <xf numFmtId="10" fontId="8" fillId="34" borderId="16" xfId="0" applyNumberFormat="1" applyFont="1" applyFill="1" applyBorder="1" applyAlignment="1" applyProtection="1">
      <alignment horizontal="center" vertical="center"/>
      <protection/>
    </xf>
    <xf numFmtId="4" fontId="5" fillId="36" borderId="14" xfId="0" applyNumberFormat="1" applyFont="1" applyFill="1" applyBorder="1" applyAlignment="1">
      <alignment horizontal="center" vertical="center" wrapText="1"/>
    </xf>
    <xf numFmtId="3" fontId="2" fillId="34" borderId="17" xfId="0" applyNumberFormat="1" applyFont="1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/>
      <protection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3" fontId="0" fillId="0" borderId="20" xfId="0" applyNumberForma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center" vertical="center"/>
      <protection locked="0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37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right" vertical="center"/>
      <protection/>
    </xf>
    <xf numFmtId="0" fontId="2" fillId="33" borderId="16" xfId="0" applyFont="1" applyFill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vertical="center"/>
      <protection/>
    </xf>
    <xf numFmtId="3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5" fillId="37" borderId="25" xfId="0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vertical="center"/>
    </xf>
    <xf numFmtId="0" fontId="5" fillId="37" borderId="27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2" fillId="33" borderId="2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3" fontId="2" fillId="33" borderId="2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2" fillId="33" borderId="3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3" fontId="2" fillId="33" borderId="23" xfId="0" applyNumberFormat="1" applyFont="1" applyFill="1" applyBorder="1" applyAlignment="1" applyProtection="1">
      <alignment horizontal="right" vertical="center" wrapText="1"/>
      <protection/>
    </xf>
    <xf numFmtId="3" fontId="2" fillId="33" borderId="24" xfId="0" applyNumberFormat="1" applyFont="1" applyFill="1" applyBorder="1" applyAlignment="1" applyProtection="1">
      <alignment horizontal="right" vertical="center" wrapText="1"/>
      <protection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31" xfId="0" applyNumberFormat="1" applyFont="1" applyFill="1" applyBorder="1" applyAlignment="1" applyProtection="1">
      <alignment horizontal="right" vertical="center" wrapText="1"/>
      <protection/>
    </xf>
    <xf numFmtId="0" fontId="0" fillId="0" borderId="31" xfId="0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right" vertical="center"/>
      <protection/>
    </xf>
    <xf numFmtId="3" fontId="2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Border="1" applyAlignment="1" applyProtection="1">
      <alignment horizontal="right" vertical="center" wrapText="1"/>
      <protection/>
    </xf>
    <xf numFmtId="0" fontId="0" fillId="0" borderId="24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10" fontId="5" fillId="37" borderId="14" xfId="0" applyNumberFormat="1" applyFont="1" applyFill="1" applyBorder="1" applyAlignment="1" applyProtection="1">
      <alignment horizontal="center" vertical="center" wrapText="1"/>
      <protection/>
    </xf>
    <xf numFmtId="10" fontId="5" fillId="37" borderId="14" xfId="0" applyNumberFormat="1" applyFont="1" applyFill="1" applyBorder="1" applyAlignment="1" applyProtection="1">
      <alignment horizontal="center" vertical="center"/>
      <protection/>
    </xf>
    <xf numFmtId="10" fontId="1" fillId="33" borderId="14" xfId="0" applyNumberFormat="1" applyFont="1" applyFill="1" applyBorder="1" applyAlignment="1" applyProtection="1">
      <alignment horizontal="center" vertical="distributed" wrapText="1"/>
      <protection/>
    </xf>
    <xf numFmtId="0" fontId="5" fillId="33" borderId="14" xfId="0" applyFont="1" applyFill="1" applyBorder="1" applyAlignment="1" applyProtection="1">
      <alignment horizontal="center" vertical="distributed"/>
      <protection/>
    </xf>
    <xf numFmtId="0" fontId="5" fillId="0" borderId="14" xfId="0" applyFont="1" applyBorder="1" applyAlignment="1" applyProtection="1">
      <alignment horizontal="center"/>
      <protection/>
    </xf>
    <xf numFmtId="10" fontId="1" fillId="33" borderId="14" xfId="0" applyNumberFormat="1" applyFont="1" applyFill="1" applyBorder="1" applyAlignment="1">
      <alignment horizontal="center" vertical="distributed" wrapText="1"/>
    </xf>
    <xf numFmtId="0" fontId="0" fillId="0" borderId="14" xfId="0" applyBorder="1" applyAlignment="1">
      <alignment horizontal="center"/>
    </xf>
    <xf numFmtId="0" fontId="5" fillId="36" borderId="14" xfId="0" applyFont="1" applyFill="1" applyBorder="1" applyAlignment="1">
      <alignment horizontal="right" vertical="center" wrapText="1"/>
    </xf>
    <xf numFmtId="0" fontId="9" fillId="33" borderId="14" xfId="0" applyFont="1" applyFill="1" applyBorder="1" applyAlignment="1">
      <alignment horizontal="justify" vertical="distributed" wrapText="1"/>
    </xf>
    <xf numFmtId="0" fontId="2" fillId="33" borderId="14" xfId="0" applyFont="1" applyFill="1" applyBorder="1" applyAlignment="1">
      <alignment horizontal="justify" vertical="distributed"/>
    </xf>
    <xf numFmtId="0" fontId="5" fillId="33" borderId="33" xfId="0" applyFont="1" applyFill="1" applyBorder="1" applyAlignment="1">
      <alignment horizontal="center" vertical="center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1" fillId="38" borderId="34" xfId="0" applyFont="1" applyFill="1" applyBorder="1" applyAlignment="1">
      <alignment horizontal="center" vertical="center"/>
    </xf>
    <xf numFmtId="0" fontId="1" fillId="38" borderId="35" xfId="0" applyFont="1" applyFill="1" applyBorder="1" applyAlignment="1">
      <alignment horizontal="center" vertical="center"/>
    </xf>
    <xf numFmtId="0" fontId="1" fillId="38" borderId="36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left" vertical="distributed"/>
    </xf>
    <xf numFmtId="0" fontId="2" fillId="33" borderId="24" xfId="0" applyFont="1" applyFill="1" applyBorder="1" applyAlignment="1">
      <alignment horizontal="left" vertical="distributed"/>
    </xf>
    <xf numFmtId="0" fontId="2" fillId="33" borderId="10" xfId="0" applyFont="1" applyFill="1" applyBorder="1" applyAlignment="1">
      <alignment horizontal="left" vertical="distributed"/>
    </xf>
    <xf numFmtId="0" fontId="5" fillId="37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33" borderId="23" xfId="0" applyFont="1" applyFill="1" applyBorder="1" applyAlignment="1">
      <alignment horizontal="justify" vertical="center"/>
    </xf>
    <xf numFmtId="0" fontId="0" fillId="0" borderId="24" xfId="0" applyBorder="1" applyAlignment="1">
      <alignment horizontal="justify" vertical="center"/>
    </xf>
    <xf numFmtId="0" fontId="0" fillId="0" borderId="10" xfId="0" applyBorder="1" applyAlignment="1">
      <alignment horizontal="justify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8.8515625" defaultRowHeight="15" customHeight="1"/>
  <cols>
    <col min="1" max="1" width="17.140625" style="1" customWidth="1"/>
    <col min="2" max="2" width="21.28125" style="1" customWidth="1"/>
    <col min="3" max="3" width="14.140625" style="1" customWidth="1"/>
    <col min="4" max="4" width="30.421875" style="1" customWidth="1"/>
    <col min="5" max="5" width="20.28125" style="1" customWidth="1"/>
    <col min="6" max="6" width="0.2890625" style="1" hidden="1" customWidth="1"/>
    <col min="7" max="7" width="0.13671875" style="2" hidden="1" customWidth="1"/>
    <col min="8" max="8" width="9.7109375" style="2" hidden="1" customWidth="1"/>
    <col min="9" max="10" width="0.2890625" style="2" hidden="1" customWidth="1"/>
    <col min="11" max="11" width="9.57421875" style="3" customWidth="1"/>
    <col min="12" max="12" width="10.57421875" style="1" customWidth="1"/>
    <col min="13" max="13" width="17.8515625" style="1" customWidth="1"/>
    <col min="14" max="16384" width="8.8515625" style="1" customWidth="1"/>
  </cols>
  <sheetData>
    <row r="1" spans="1:5" ht="16.5" customHeight="1" thickBot="1">
      <c r="A1" s="103" t="s">
        <v>26</v>
      </c>
      <c r="B1" s="103"/>
      <c r="C1" s="103"/>
      <c r="D1" s="103"/>
      <c r="E1" s="103"/>
    </row>
    <row r="2" spans="1:12" ht="15" customHeight="1" thickBot="1">
      <c r="A2" s="106" t="s">
        <v>10</v>
      </c>
      <c r="B2" s="107"/>
      <c r="C2" s="107"/>
      <c r="D2" s="107"/>
      <c r="E2" s="108"/>
      <c r="F2" s="32"/>
      <c r="G2" s="31">
        <f>IF(E6="masculino",1,IF(E6="feminino",0))</f>
        <v>1</v>
      </c>
      <c r="H2" s="31" t="b">
        <f>IF(G2=1,E11&gt;=60,IF(G2=0,E11&gt;=55))</f>
        <v>1</v>
      </c>
      <c r="I2" s="15"/>
      <c r="J2" s="15"/>
      <c r="K2" s="30"/>
      <c r="L2" s="12"/>
    </row>
    <row r="3" spans="1:12" ht="17.25" customHeight="1" thickBot="1">
      <c r="A3" s="20" t="s">
        <v>1</v>
      </c>
      <c r="B3" s="109" t="s">
        <v>23</v>
      </c>
      <c r="C3" s="110"/>
      <c r="D3" s="110"/>
      <c r="E3" s="111"/>
      <c r="F3" s="22"/>
      <c r="G3" s="5"/>
      <c r="H3" s="5"/>
      <c r="I3" s="5"/>
      <c r="J3" s="5"/>
      <c r="K3" s="11"/>
      <c r="L3" s="12"/>
    </row>
    <row r="4" spans="1:12" ht="37.5" customHeight="1" hidden="1" thickBot="1">
      <c r="A4" s="21" t="s">
        <v>21</v>
      </c>
      <c r="B4" s="115" t="s">
        <v>22</v>
      </c>
      <c r="C4" s="116"/>
      <c r="D4" s="116"/>
      <c r="E4" s="117"/>
      <c r="F4" s="22"/>
      <c r="G4" s="5"/>
      <c r="H4" s="5"/>
      <c r="I4" s="5"/>
      <c r="J4" s="5"/>
      <c r="K4" s="11"/>
      <c r="L4" s="12"/>
    </row>
    <row r="5" spans="1:12" ht="15" customHeight="1" thickBot="1">
      <c r="A5" s="112" t="s">
        <v>39</v>
      </c>
      <c r="B5" s="113"/>
      <c r="C5" s="113"/>
      <c r="D5" s="113"/>
      <c r="E5" s="114"/>
      <c r="F5" s="22"/>
      <c r="G5" s="5"/>
      <c r="H5" s="5"/>
      <c r="I5" s="5"/>
      <c r="J5" s="5"/>
      <c r="K5" s="11"/>
      <c r="L5" s="12"/>
    </row>
    <row r="6" spans="1:12" ht="15" customHeight="1" thickBot="1">
      <c r="A6" s="16" t="s">
        <v>31</v>
      </c>
      <c r="B6" s="104" t="s">
        <v>2</v>
      </c>
      <c r="C6" s="105"/>
      <c r="D6" s="16" t="s">
        <v>32</v>
      </c>
      <c r="E6" s="4" t="s">
        <v>3</v>
      </c>
      <c r="F6" s="22"/>
      <c r="G6" s="5"/>
      <c r="H6" s="5"/>
      <c r="I6" s="5" t="s">
        <v>3</v>
      </c>
      <c r="J6" s="5"/>
      <c r="K6" s="11"/>
      <c r="L6" s="12"/>
    </row>
    <row r="7" spans="1:12" ht="15" customHeight="1" thickBot="1">
      <c r="A7" s="54" t="s">
        <v>30</v>
      </c>
      <c r="B7" s="55"/>
      <c r="C7" s="17">
        <v>15775</v>
      </c>
      <c r="D7" s="16" t="s">
        <v>33</v>
      </c>
      <c r="E7" s="17">
        <v>30756</v>
      </c>
      <c r="F7" s="22"/>
      <c r="G7" s="5"/>
      <c r="H7" s="5"/>
      <c r="I7" s="5" t="s">
        <v>20</v>
      </c>
      <c r="J7" s="5"/>
      <c r="K7" s="11"/>
      <c r="L7" s="12"/>
    </row>
    <row r="8" spans="1:12" ht="15" customHeight="1" thickBot="1">
      <c r="A8" s="54" t="s">
        <v>35</v>
      </c>
      <c r="B8" s="55"/>
      <c r="C8" s="17">
        <v>35552</v>
      </c>
      <c r="D8" s="16" t="s">
        <v>25</v>
      </c>
      <c r="E8" s="17">
        <v>39273</v>
      </c>
      <c r="F8" s="33"/>
      <c r="G8" s="5"/>
      <c r="H8" s="5"/>
      <c r="I8" s="19"/>
      <c r="J8" s="5"/>
      <c r="K8" s="13"/>
      <c r="L8" s="12"/>
    </row>
    <row r="9" spans="1:12" ht="15" customHeight="1" thickBot="1">
      <c r="A9" s="54"/>
      <c r="B9" s="56"/>
      <c r="C9" s="57"/>
      <c r="D9" s="16" t="s">
        <v>37</v>
      </c>
      <c r="E9" s="25">
        <f>YEAR(E8)-YEAR(C7)-1+IF(DATE(1901,MONTH(C7),DAY(C7))-DATE(1901,MONTH(E8),DAY(E8))&lt;=0,1,0)</f>
        <v>64</v>
      </c>
      <c r="F9" s="33"/>
      <c r="G9" s="5"/>
      <c r="H9" s="5"/>
      <c r="I9" s="19"/>
      <c r="J9" s="5"/>
      <c r="K9" s="13"/>
      <c r="L9" s="12"/>
    </row>
    <row r="10" spans="1:13" ht="15" customHeight="1" thickBot="1">
      <c r="A10" s="58" t="s">
        <v>34</v>
      </c>
      <c r="B10" s="59"/>
      <c r="C10" s="59"/>
      <c r="D10" s="59"/>
      <c r="E10" s="59"/>
      <c r="F10" s="22"/>
      <c r="G10" s="23"/>
      <c r="H10" s="5"/>
      <c r="I10" s="24"/>
      <c r="J10" s="5"/>
      <c r="K10" s="5"/>
      <c r="L10" s="5"/>
      <c r="M10" s="12"/>
    </row>
    <row r="11" spans="1:13" ht="15" customHeight="1" thickBot="1">
      <c r="A11" s="60" t="s">
        <v>27</v>
      </c>
      <c r="B11" s="61"/>
      <c r="C11" s="61"/>
      <c r="D11" s="61"/>
      <c r="E11" s="25">
        <f>YEAR(G11)-YEAR(C7)-1+IF(DATE(1901,MONTH(C7),DAY(C7))-DATE(1901,MONTH(G11),DAY(G11))&lt;=0,1,0)</f>
        <v>60</v>
      </c>
      <c r="F11" s="22"/>
      <c r="G11" s="26">
        <v>37986</v>
      </c>
      <c r="H11" s="5"/>
      <c r="I11" s="24">
        <f>IF(E12&gt;=5,1,IF(E12&lt;5,0))</f>
        <v>1</v>
      </c>
      <c r="J11" s="15"/>
      <c r="K11" s="5"/>
      <c r="L11" s="5"/>
      <c r="M11" s="12"/>
    </row>
    <row r="12" spans="1:13" ht="15" customHeight="1" thickBot="1">
      <c r="A12" s="60" t="s">
        <v>28</v>
      </c>
      <c r="B12" s="62"/>
      <c r="C12" s="62"/>
      <c r="D12" s="62"/>
      <c r="E12" s="25">
        <f>YEAR(G11)-YEAR(C8)-1+IF(DATE(1901,MONTH(C8),DAY(C8))-DATE(1901,MONTH(G11),DAY(G11))&lt;=0,1,0)</f>
        <v>6</v>
      </c>
      <c r="F12" s="22"/>
      <c r="G12" s="26"/>
      <c r="H12" s="5"/>
      <c r="I12" s="27">
        <f>IF(H2=FALSE,0,IF(H2=TRUE,1))</f>
        <v>1</v>
      </c>
      <c r="J12" s="5" t="s">
        <v>24</v>
      </c>
      <c r="K12" s="5"/>
      <c r="L12" s="5"/>
      <c r="M12" s="12"/>
    </row>
    <row r="13" spans="1:13" ht="15" customHeight="1" thickBot="1">
      <c r="A13" s="60" t="s">
        <v>36</v>
      </c>
      <c r="B13" s="61"/>
      <c r="C13" s="61"/>
      <c r="D13" s="61"/>
      <c r="E13" s="25">
        <f>YEAR(G11)-YEAR(E7)-1+IF(DATE(1901,MONTH(E7),DAY(E7))-DATE(1901,MONTH(G11),DAY(G11))&lt;=0,1,0)</f>
        <v>19</v>
      </c>
      <c r="F13" s="22"/>
      <c r="G13" s="5"/>
      <c r="H13" s="5"/>
      <c r="I13" s="24">
        <f>IF(E13&gt;=10,1,IF(E13&lt;10,0))</f>
        <v>1</v>
      </c>
      <c r="J13" s="5"/>
      <c r="K13" s="5"/>
      <c r="L13" s="5"/>
      <c r="M13" s="12"/>
    </row>
    <row r="14" spans="1:13" ht="15" customHeight="1" thickBot="1">
      <c r="A14" s="63" t="s">
        <v>29</v>
      </c>
      <c r="B14" s="64"/>
      <c r="C14" s="64"/>
      <c r="D14" s="64"/>
      <c r="E14" s="47">
        <f>ROUNDDOWN(E22/365,0)</f>
        <v>36</v>
      </c>
      <c r="F14" s="22"/>
      <c r="G14" s="5"/>
      <c r="H14" s="5"/>
      <c r="I14" s="24">
        <f>IF(E24=100%,1,IF(E24&lt;100%,0))</f>
        <v>1</v>
      </c>
      <c r="J14" s="5"/>
      <c r="K14" s="5"/>
      <c r="L14" s="5"/>
      <c r="M14" s="12"/>
    </row>
    <row r="15" spans="1:12" ht="15" customHeight="1" thickBot="1" thickTop="1">
      <c r="A15" s="68" t="s">
        <v>4</v>
      </c>
      <c r="B15" s="69"/>
      <c r="C15" s="69"/>
      <c r="D15" s="69"/>
      <c r="E15" s="70"/>
      <c r="F15" s="33"/>
      <c r="G15" s="5"/>
      <c r="H15" s="5"/>
      <c r="I15" s="24">
        <f>SUM(I11:I14)</f>
        <v>4</v>
      </c>
      <c r="J15" s="5"/>
      <c r="K15" s="11"/>
      <c r="L15" s="12"/>
    </row>
    <row r="16" spans="1:13" ht="15" customHeight="1" thickBot="1">
      <c r="A16" s="71" t="s">
        <v>11</v>
      </c>
      <c r="B16" s="71"/>
      <c r="C16" s="72"/>
      <c r="D16" s="40" t="s">
        <v>16</v>
      </c>
      <c r="E16" s="41" t="s">
        <v>12</v>
      </c>
      <c r="F16" s="34"/>
      <c r="G16" s="34"/>
      <c r="H16" s="33"/>
      <c r="I16" s="6"/>
      <c r="J16" s="5"/>
      <c r="K16" s="6"/>
      <c r="L16" s="6"/>
      <c r="M16" s="3"/>
    </row>
    <row r="17" spans="1:13" ht="15" customHeight="1">
      <c r="A17" s="73" t="s">
        <v>5</v>
      </c>
      <c r="B17" s="74"/>
      <c r="C17" s="75"/>
      <c r="D17" s="48">
        <v>3120</v>
      </c>
      <c r="E17" s="49"/>
      <c r="F17" s="7"/>
      <c r="G17" s="8"/>
      <c r="H17" s="8"/>
      <c r="I17" s="14"/>
      <c r="J17" s="5"/>
      <c r="K17" s="6"/>
      <c r="L17" s="6"/>
      <c r="M17" s="3"/>
    </row>
    <row r="18" spans="1:13" ht="15" customHeight="1">
      <c r="A18" s="76" t="s">
        <v>6</v>
      </c>
      <c r="B18" s="77"/>
      <c r="C18" s="78"/>
      <c r="D18" s="50"/>
      <c r="E18" s="51"/>
      <c r="F18" s="7"/>
      <c r="G18" s="8"/>
      <c r="H18" s="8"/>
      <c r="I18" s="14"/>
      <c r="J18" s="5"/>
      <c r="K18" s="6"/>
      <c r="L18" s="6"/>
      <c r="M18" s="3"/>
    </row>
    <row r="19" spans="1:13" ht="15" customHeight="1" thickBot="1">
      <c r="A19" s="79" t="s">
        <v>7</v>
      </c>
      <c r="B19" s="80"/>
      <c r="C19" s="81"/>
      <c r="D19" s="52">
        <v>10151</v>
      </c>
      <c r="E19" s="53">
        <v>1286</v>
      </c>
      <c r="F19" s="9"/>
      <c r="G19" s="10"/>
      <c r="H19" s="8"/>
      <c r="I19" s="14"/>
      <c r="J19" s="5"/>
      <c r="K19" s="15"/>
      <c r="L19" s="15"/>
      <c r="M19" s="3"/>
    </row>
    <row r="20" spans="1:13" ht="15" customHeight="1" thickBot="1">
      <c r="A20" s="65" t="s">
        <v>13</v>
      </c>
      <c r="B20" s="66"/>
      <c r="C20" s="67"/>
      <c r="D20" s="42">
        <f>SUM(D17:D19)</f>
        <v>13271</v>
      </c>
      <c r="E20" s="42">
        <f>SUM(E17:E19)</f>
        <v>1286</v>
      </c>
      <c r="F20" s="35"/>
      <c r="G20" s="35"/>
      <c r="H20" s="36"/>
      <c r="I20" s="6"/>
      <c r="J20" s="5"/>
      <c r="K20" s="13"/>
      <c r="L20" s="5"/>
      <c r="M20" s="3"/>
    </row>
    <row r="21" spans="1:13" ht="15" customHeight="1" thickBot="1">
      <c r="A21" s="89" t="s">
        <v>14</v>
      </c>
      <c r="B21" s="90"/>
      <c r="C21" s="90"/>
      <c r="D21" s="90"/>
      <c r="E21" s="46">
        <f>D20+E20</f>
        <v>14557</v>
      </c>
      <c r="F21" s="35"/>
      <c r="G21" s="35"/>
      <c r="H21" s="36"/>
      <c r="I21" s="5"/>
      <c r="J21" s="5"/>
      <c r="K21" s="13"/>
      <c r="L21" s="5"/>
      <c r="M21" s="3"/>
    </row>
    <row r="22" spans="1:13" ht="15" customHeight="1" thickBot="1">
      <c r="A22" s="82" t="s">
        <v>15</v>
      </c>
      <c r="B22" s="91"/>
      <c r="C22" s="91"/>
      <c r="D22" s="92"/>
      <c r="E22" s="42">
        <f>D20</f>
        <v>13271</v>
      </c>
      <c r="F22" s="35"/>
      <c r="G22" s="35"/>
      <c r="H22" s="36"/>
      <c r="I22" s="5"/>
      <c r="J22" s="5"/>
      <c r="K22" s="13"/>
      <c r="L22" s="5"/>
      <c r="M22" s="3"/>
    </row>
    <row r="23" spans="1:12" ht="15" customHeight="1" thickBot="1">
      <c r="A23" s="82" t="s">
        <v>17</v>
      </c>
      <c r="B23" s="83"/>
      <c r="C23" s="83"/>
      <c r="D23" s="84"/>
      <c r="E23" s="43">
        <f>IF(E6="masculino",12775,IF(E6="feminino",10950))</f>
        <v>12775</v>
      </c>
      <c r="F23" s="37"/>
      <c r="G23" s="15"/>
      <c r="H23" s="15"/>
      <c r="I23" s="15"/>
      <c r="J23" s="15"/>
      <c r="K23" s="30"/>
      <c r="L23" s="12"/>
    </row>
    <row r="24" spans="1:12" ht="15" customHeight="1" thickBot="1">
      <c r="A24" s="85" t="s">
        <v>18</v>
      </c>
      <c r="B24" s="86"/>
      <c r="C24" s="87"/>
      <c r="D24" s="88"/>
      <c r="E24" s="44">
        <f>IF(E22/E23&gt;100%,100%,E22/E23)</f>
        <v>1</v>
      </c>
      <c r="F24" s="38"/>
      <c r="G24" s="15"/>
      <c r="H24" s="15"/>
      <c r="I24" s="15"/>
      <c r="J24" s="15"/>
      <c r="K24" s="30"/>
      <c r="L24" s="12"/>
    </row>
    <row r="25" spans="1:12" ht="15" customHeight="1" thickBot="1" thickTop="1">
      <c r="A25" s="93" t="s">
        <v>0</v>
      </c>
      <c r="B25" s="94"/>
      <c r="C25" s="94"/>
      <c r="D25" s="94"/>
      <c r="E25" s="94"/>
      <c r="F25" s="7"/>
      <c r="G25" s="15"/>
      <c r="H25" s="15"/>
      <c r="I25" s="14"/>
      <c r="J25" s="5"/>
      <c r="K25" s="30"/>
      <c r="L25" s="12"/>
    </row>
    <row r="26" spans="1:12" ht="18" customHeight="1" thickBot="1" thickTop="1">
      <c r="A26" s="95" t="s">
        <v>8</v>
      </c>
      <c r="B26" s="96"/>
      <c r="C26" s="96"/>
      <c r="D26" s="96"/>
      <c r="E26" s="97"/>
      <c r="F26" s="7"/>
      <c r="G26" s="15"/>
      <c r="H26" s="15"/>
      <c r="I26" s="14"/>
      <c r="J26" s="15"/>
      <c r="K26" s="30"/>
      <c r="L26" s="12"/>
    </row>
    <row r="27" spans="1:13" ht="37.5" customHeight="1" thickBot="1" thickTop="1">
      <c r="A27" s="101" t="s">
        <v>38</v>
      </c>
      <c r="B27" s="102"/>
      <c r="C27" s="102"/>
      <c r="D27" s="102"/>
      <c r="E27" s="28">
        <v>4330</v>
      </c>
      <c r="F27" s="29"/>
      <c r="G27" s="15"/>
      <c r="H27" s="15"/>
      <c r="I27" s="15"/>
      <c r="J27" s="15"/>
      <c r="K27" s="30"/>
      <c r="L27" s="12"/>
      <c r="M27" s="12"/>
    </row>
    <row r="28" spans="1:12" ht="32.25" customHeight="1" thickBot="1" thickTop="1">
      <c r="A28" s="100" t="s">
        <v>19</v>
      </c>
      <c r="B28" s="100"/>
      <c r="C28" s="100"/>
      <c r="D28" s="100"/>
      <c r="E28" s="45">
        <f>IF(I15&lt;4,"FALTA REQUISITO PARA CONCESSÃO",IF(I15=4,G28))</f>
        <v>4330</v>
      </c>
      <c r="F28" s="39"/>
      <c r="G28" s="18">
        <f>IF(E24&lt;100%,0,E27*E24)</f>
        <v>4330</v>
      </c>
      <c r="H28" s="15"/>
      <c r="I28" s="15"/>
      <c r="J28" s="15"/>
      <c r="K28" s="30"/>
      <c r="L28" s="12"/>
    </row>
    <row r="29" spans="1:12" ht="15.75" customHeight="1" thickBot="1" thickTop="1">
      <c r="A29" s="98" t="s">
        <v>9</v>
      </c>
      <c r="B29" s="99"/>
      <c r="C29" s="99"/>
      <c r="D29" s="99"/>
      <c r="E29" s="99"/>
      <c r="F29" s="7"/>
      <c r="G29" s="15"/>
      <c r="H29" s="15"/>
      <c r="I29" s="15"/>
      <c r="J29" s="15"/>
      <c r="K29" s="30"/>
      <c r="L29" s="12"/>
    </row>
    <row r="30" ht="15" customHeight="1" thickTop="1"/>
  </sheetData>
  <sheetProtection password="E884" sheet="1" objects="1" scenarios="1"/>
  <protectedRanges>
    <protectedRange password="CC3D" sqref="B6:C6" name="Intervalo1_1"/>
  </protectedRanges>
  <mergeCells count="29">
    <mergeCell ref="A29:E29"/>
    <mergeCell ref="A28:D28"/>
    <mergeCell ref="A27:D27"/>
    <mergeCell ref="A1:E1"/>
    <mergeCell ref="B6:C6"/>
    <mergeCell ref="A2:E2"/>
    <mergeCell ref="B3:E3"/>
    <mergeCell ref="A5:E5"/>
    <mergeCell ref="B4:E4"/>
    <mergeCell ref="A23:D23"/>
    <mergeCell ref="A24:D24"/>
    <mergeCell ref="A21:D21"/>
    <mergeCell ref="A22:D22"/>
    <mergeCell ref="A25:E25"/>
    <mergeCell ref="A26:E26"/>
    <mergeCell ref="A13:D13"/>
    <mergeCell ref="A14:D14"/>
    <mergeCell ref="A20:C20"/>
    <mergeCell ref="A15:E15"/>
    <mergeCell ref="A16:C16"/>
    <mergeCell ref="A17:C17"/>
    <mergeCell ref="A18:C18"/>
    <mergeCell ref="A19:C19"/>
    <mergeCell ref="A8:B8"/>
    <mergeCell ref="A7:B7"/>
    <mergeCell ref="A9:C9"/>
    <mergeCell ref="A10:E10"/>
    <mergeCell ref="A11:D11"/>
    <mergeCell ref="A12:D12"/>
  </mergeCells>
  <dataValidations count="1">
    <dataValidation type="list" allowBlank="1" showInputMessage="1" showErrorMessage="1" sqref="E6">
      <formula1>$I$6:$I$7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</dc:creator>
  <cp:keywords/>
  <dc:description/>
  <cp:lastModifiedBy>João de Carvalho</cp:lastModifiedBy>
  <cp:lastPrinted>2007-07-30T00:57:41Z</cp:lastPrinted>
  <dcterms:created xsi:type="dcterms:W3CDTF">2004-11-29T18:19:21Z</dcterms:created>
  <dcterms:modified xsi:type="dcterms:W3CDTF">2016-04-11T14:25:34Z</dcterms:modified>
  <cp:category/>
  <cp:version/>
  <cp:contentType/>
  <cp:contentStatus/>
</cp:coreProperties>
</file>