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Plan1" sheetId="1" r:id="rId1"/>
  </sheets>
  <definedNames>
    <definedName name="_xlnm.Print_Area" localSheetId="0">'Plan1'!$A$1:$E$39</definedName>
  </definedNames>
  <calcPr fullCalcOnLoad="1"/>
</workbook>
</file>

<file path=xl/sharedStrings.xml><?xml version="1.0" encoding="utf-8"?>
<sst xmlns="http://schemas.openxmlformats.org/spreadsheetml/2006/main" count="62" uniqueCount="57">
  <si>
    <t>Até 16.12.1998</t>
  </si>
  <si>
    <t>Carga horária suplementar</t>
  </si>
  <si>
    <t>Adicional de insalubridade</t>
  </si>
  <si>
    <t>Gratificação de chefia</t>
  </si>
  <si>
    <t>Tipo</t>
  </si>
  <si>
    <t>Sim ou Não</t>
  </si>
  <si>
    <t>Fundamento legal para incorporação</t>
  </si>
  <si>
    <t>Fundamentação</t>
  </si>
  <si>
    <t>Outras</t>
  </si>
  <si>
    <t>Requisitos mínimos</t>
  </si>
  <si>
    <t>José da Silva</t>
  </si>
  <si>
    <t>Masculino</t>
  </si>
  <si>
    <t>Informação dos tempos de contribuições nos diversos regimes</t>
  </si>
  <si>
    <t>O valor do benefício não pode exceder a remuneração do cargo efetivo</t>
  </si>
  <si>
    <t>não</t>
  </si>
  <si>
    <t>Regimes de Previdência</t>
  </si>
  <si>
    <t xml:space="preserve">TEMPO TOTAL POR PERÍODOS </t>
  </si>
  <si>
    <t>Composição dos proventos</t>
  </si>
  <si>
    <t>CTC emitida pelo INSS &gt;&gt;&gt;</t>
  </si>
  <si>
    <t>CTC emitida por outro RPPS &gt;&gt;&gt;</t>
  </si>
  <si>
    <t>CTC emitida pelo RPPS atual &gt;&gt;&gt;</t>
  </si>
  <si>
    <t>Tempo necessário para aposentadoria integral (10950 para mulher e 12775 para homem) &gt;&gt;&gt;</t>
  </si>
  <si>
    <t>Tempo que faltava em 16.12.1998 &gt;&gt;&gt;</t>
  </si>
  <si>
    <t>Tempo com pedágio necessário para a aposentadoria integral &gt;&gt;&gt;</t>
  </si>
  <si>
    <t>Pedágio (20%) &gt;&gt;&gt;</t>
  </si>
  <si>
    <r>
      <t xml:space="preserve">Forma de cálculo: </t>
    </r>
    <r>
      <rPr>
        <sz val="8"/>
        <rFont val="Arial"/>
        <family val="2"/>
      </rPr>
      <t>Média aritmética das maiores remunerações utilizadas como base de cálculo das contribuições do servidor aos regimes a que esteve vinculado, correspondentes a 80% do período contributivo desde julho de 1994, respeitando, em qualquer hipótese, como teto, a remuneração do servidor no cargo efetivo do mês em que se der a concessão do benefício.</t>
    </r>
  </si>
  <si>
    <r>
      <t>Reajuste do benefício:</t>
    </r>
    <r>
      <rPr>
        <sz val="8"/>
        <rFont val="Arial"/>
        <family val="2"/>
      </rPr>
      <t xml:space="preserve"> Dar-se-a na mesma data em que ocorrer o reajuste do RGPS, de acordo com a variação do índice definido pelo ente da federação. Na ausência de definição do índice do reajustamento pelo ente, os benefícios serão corrigidos pelos mesmos índices aplicados aos benefícios do Regime Geral de Previdência Social - RGPS.</t>
    </r>
  </si>
  <si>
    <t>Feminino</t>
  </si>
  <si>
    <t>APOSENTADORIA LÍQUIDA  NO PERCENTUAL DE &gt;&gt;&gt;</t>
  </si>
  <si>
    <t>o servidor ainda não terá direito a aposentadoria nessa regra se esse percentual for inferior a 100% &gt;&gt;&gt;</t>
  </si>
  <si>
    <t>APOSENTADORIA POR IDADE E TEMPO DE CONTRIBUIÇÃO - PROVENTOS INTEGRAIS PELA MÉDIA C/ REDUÇÃO</t>
  </si>
  <si>
    <t xml:space="preserve"> Artigo 2º da EC 41/2003</t>
  </si>
  <si>
    <t>REGRA DE TRANSIÇÃO - EC 41/2003 - SERVIDORES EM GERAL</t>
  </si>
  <si>
    <r>
      <t>Tempo no Cargo:</t>
    </r>
    <r>
      <rPr>
        <sz val="8"/>
        <rFont val="Arial"/>
        <family val="2"/>
      </rPr>
      <t xml:space="preserve"> 5 anos; </t>
    </r>
    <r>
      <rPr>
        <b/>
        <sz val="8"/>
        <rFont val="Arial"/>
        <family val="2"/>
      </rPr>
      <t>Tempo de contribuição:</t>
    </r>
    <r>
      <rPr>
        <sz val="8"/>
        <rFont val="Arial"/>
        <family val="2"/>
      </rPr>
      <t xml:space="preserve"> 35 anos, se homem, 30 anos, se mulher; </t>
    </r>
    <r>
      <rPr>
        <b/>
        <sz val="8"/>
        <rFont val="Arial"/>
        <family val="2"/>
      </rPr>
      <t xml:space="preserve">Idade mínima: </t>
    </r>
    <r>
      <rPr>
        <sz val="8"/>
        <rFont val="Arial"/>
        <family val="2"/>
      </rPr>
      <t xml:space="preserve">53 anos, se homem, 48 anos, se mulher; </t>
    </r>
    <r>
      <rPr>
        <b/>
        <sz val="8"/>
        <rFont val="Arial"/>
        <family val="2"/>
      </rPr>
      <t xml:space="preserve">Pedágio: </t>
    </r>
    <r>
      <rPr>
        <sz val="8"/>
        <rFont val="Arial"/>
        <family val="2"/>
      </rPr>
      <t xml:space="preserve">Acréscimo de 20% no tempo que faltava em 16/12/98; </t>
    </r>
    <r>
      <rPr>
        <b/>
        <sz val="8"/>
        <rFont val="Arial"/>
        <family val="2"/>
      </rPr>
      <t>Ingresso no Serviço Público:</t>
    </r>
    <r>
      <rPr>
        <sz val="8"/>
        <rFont val="Arial"/>
        <family val="2"/>
      </rPr>
      <t xml:space="preserve"> até 16/12/1998.</t>
    </r>
  </si>
  <si>
    <t>Data prevista para a aposentadoria &gt;&gt;&gt;</t>
  </si>
  <si>
    <t>sim</t>
  </si>
  <si>
    <t>De 17.12.1998 a 31/12/2005</t>
  </si>
  <si>
    <t>Após 31.12.2005</t>
  </si>
  <si>
    <t>Tempo total após 31/12/2005 &gt;&gt;&gt;</t>
  </si>
  <si>
    <t>Tempo total até 31/12/2005 &gt;&gt;&gt;</t>
  </si>
  <si>
    <t>Percentual de redução: 3,5% ou 5% &gt;&gt;&gt;</t>
  </si>
  <si>
    <t>Total da redução &gt;&gt;&gt;</t>
  </si>
  <si>
    <t>APOSENTADORIA INTEGRAL, COM REDUÇÃO, NO VALOR LÍQUIDO DE R$-</t>
  </si>
  <si>
    <t>Cumprimento dos requisitos mínimos</t>
  </si>
  <si>
    <t>Tempo no cargo efetivo (No mínimo 5 anos) &gt;&gt;&gt;</t>
  </si>
  <si>
    <t>Tempo de contribuição (No mínimo 35 anos, se homem, e 30 anos, se mulher) &gt;&gt;&gt;</t>
  </si>
  <si>
    <t>Data de nascimento do servidor &gt;&gt;&gt;</t>
  </si>
  <si>
    <t>Nome do servidor &gt;</t>
  </si>
  <si>
    <t>Sexo - selecione a opção &gt;&gt;&gt;</t>
  </si>
  <si>
    <t>Data Admissão Serv. Público &gt;&gt;&gt;</t>
  </si>
  <si>
    <r>
      <t>INFORMAR</t>
    </r>
    <r>
      <rPr>
        <sz val="8"/>
        <rFont val="Arial"/>
        <family val="2"/>
      </rPr>
      <t xml:space="preserve"> - Média aritmética das maiores remunerações utilizadas como base de cálculo das contribuições do servidor aos regimes a que esteve vinculado, correspondentes a 80% do período contributivo desde julho de 1994 </t>
    </r>
    <r>
      <rPr>
        <sz val="8"/>
        <color indexed="10"/>
        <rFont val="Arial"/>
        <family val="2"/>
      </rPr>
      <t>(Se houver previsão legal, as parcelas temporárias de local de trabalho serão consideradas para efeito do cálculo da média) &gt;&gt;&gt;</t>
    </r>
  </si>
  <si>
    <r>
      <t xml:space="preserve">Dados do servidor - Informar o solicitado nas células de cor branca </t>
    </r>
    <r>
      <rPr>
        <b/>
        <sz val="10"/>
        <color indexed="10"/>
        <rFont val="Arial"/>
        <family val="2"/>
      </rPr>
      <t>(informações obrigatórias)</t>
    </r>
  </si>
  <si>
    <t>Nessa regra há redução dos proventos pela antecipação da aposentadoria. Se completou os requisitos até 31/12/2005 terá uma redução nos proventos de 3,5% a cada ano que faltar para o limite da idade permanente (60 para homens e 55 para mulheres), se completar a partir de 01/01/2006, o percentual da redução será de 5% a cada ano.</t>
  </si>
  <si>
    <r>
      <t xml:space="preserve">INFORMAR </t>
    </r>
    <r>
      <rPr>
        <sz val="8"/>
        <rFont val="Arial"/>
        <family val="2"/>
      </rPr>
      <t xml:space="preserve">- Última Remuneração do servidor no cargo efetivo (constituída pelo vencimento e vantagens pecuniárias permanentes estabelecidas em lei, acrescido dos adicionais de caráter individual e das vantagens pessoais permanentes) </t>
    </r>
    <r>
      <rPr>
        <sz val="8"/>
        <color indexed="10"/>
        <rFont val="Arial"/>
        <family val="2"/>
      </rPr>
      <t>Vedada a inclusão de parcelas temporárias de local de trabalho &gt;&gt;&gt;&gt;&gt;&gt;&gt;&gt;&gt;&gt;&gt;&gt;&gt;&gt;&gt;&gt;&gt;&gt;&gt;&gt;&gt;&gt;&gt;&gt;&gt;&gt;&gt;&gt;&gt;&gt;</t>
    </r>
    <r>
      <rPr>
        <sz val="8"/>
        <rFont val="Arial"/>
        <family val="2"/>
      </rPr>
      <t xml:space="preserve">
</t>
    </r>
  </si>
  <si>
    <t>Idade mínima (No mínimo 53 anos, se homem e 48 anos, se mulher) &gt;&gt;&gt;</t>
  </si>
  <si>
    <t>Inclusão de parcelas temporárias (apenas para efeito do cálculo pela média)</t>
  </si>
  <si>
    <t>Data de admissão no último cargo &gt;&gt;&gt;</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</si>
</sst>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416]dddd\,\ d&quot; de &quot;mmmm&quot; de &quot;yyyy"/>
    <numFmt numFmtId="173" formatCode="dd/mm/yy;@"/>
    <numFmt numFmtId="174" formatCode="mm/yyyy"/>
  </numFmts>
  <fonts count="48">
    <font>
      <sz val="10"/>
      <name val="Arial"/>
      <family val="0"/>
    </font>
    <font>
      <b/>
      <sz val="8"/>
      <name val="Arial"/>
      <family val="2"/>
    </font>
    <font>
      <sz val="8"/>
      <name val="Arial"/>
      <family val="0"/>
    </font>
    <font>
      <sz val="6"/>
      <color indexed="10"/>
      <name val="Arial"/>
      <family val="2"/>
    </font>
    <font>
      <u val="single"/>
      <sz val="8"/>
      <color indexed="10"/>
      <name val="Arial"/>
      <family val="2"/>
    </font>
    <font>
      <sz val="8"/>
      <color indexed="10"/>
      <name val="Arial"/>
      <family val="2"/>
    </font>
    <font>
      <b/>
      <sz val="10"/>
      <name val="Arial"/>
      <family val="2"/>
    </font>
    <font>
      <u val="single"/>
      <sz val="10"/>
      <color indexed="12"/>
      <name val="Arial"/>
      <family val="0"/>
    </font>
    <font>
      <u val="single"/>
      <sz val="10"/>
      <color indexed="36"/>
      <name val="Arial"/>
      <family val="0"/>
    </font>
    <font>
      <sz val="8"/>
      <color indexed="8"/>
      <name val="Arial"/>
      <family val="2"/>
    </font>
    <font>
      <b/>
      <sz val="10"/>
      <color indexed="10"/>
      <name val="Arial"/>
      <family val="2"/>
    </font>
    <font>
      <b/>
      <sz val="8"/>
      <color indexed="10"/>
      <name val="Arial"/>
      <family val="2"/>
    </font>
    <font>
      <b/>
      <sz val="10"/>
      <color indexed="8"/>
      <name val="Arial"/>
      <family val="2"/>
    </font>
    <font>
      <b/>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medium"/>
      <bottom style="mediu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thin"/>
      <bottom style="thin"/>
    </border>
    <border>
      <left style="medium"/>
      <right style="thin"/>
      <top style="thin"/>
      <bottom style="thin"/>
    </border>
    <border>
      <left style="medium"/>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medium"/>
      <right>
        <color indexed="63"/>
      </right>
      <top style="medium"/>
      <bottom style="medium"/>
    </border>
    <border>
      <left style="medium"/>
      <right style="medium"/>
      <top style="medium"/>
      <bottom>
        <color indexed="63"/>
      </bottom>
    </border>
    <border>
      <left style="thin"/>
      <right>
        <color indexed="63"/>
      </right>
      <top style="medium"/>
      <bottom style="medium"/>
    </border>
    <border>
      <left style="thin"/>
      <right style="medium"/>
      <top style="medium"/>
      <bottom style="thin"/>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thick"/>
      <right style="thick"/>
      <top style="thick"/>
      <bottom style="thick"/>
    </border>
    <border>
      <left style="medium"/>
      <right>
        <color indexed="63"/>
      </right>
      <top style="medium"/>
      <bottom>
        <color indexed="63"/>
      </bottom>
    </border>
    <border>
      <left>
        <color indexed="63"/>
      </left>
      <right>
        <color indexed="63"/>
      </right>
      <top style="medium"/>
      <bottom style="medium"/>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medium"/>
      <bottom>
        <color indexed="63"/>
      </bottom>
    </border>
    <border>
      <left>
        <color indexed="63"/>
      </left>
      <right>
        <color indexed="63"/>
      </right>
      <top style="thin"/>
      <bottom style="thin"/>
    </border>
    <border>
      <left style="thick"/>
      <right style="thick"/>
      <top style="thick"/>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color indexed="63"/>
      </right>
      <top style="thin"/>
      <bottom style="medium"/>
    </border>
    <border>
      <left>
        <color indexed="63"/>
      </left>
      <right style="medium"/>
      <top style="thin"/>
      <bottom style="medium"/>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7"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16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171" fontId="0" fillId="0" borderId="0" applyFont="0" applyFill="0" applyBorder="0" applyAlignment="0" applyProtection="0"/>
  </cellStyleXfs>
  <cellXfs count="171">
    <xf numFmtId="0" fontId="0" fillId="0" borderId="0" xfId="0" applyAlignment="1">
      <alignment/>
    </xf>
    <xf numFmtId="0" fontId="2" fillId="0" borderId="0" xfId="0" applyFont="1" applyAlignment="1">
      <alignment vertical="top"/>
    </xf>
    <xf numFmtId="4" fontId="3" fillId="0" borderId="0" xfId="0" applyNumberFormat="1" applyFont="1" applyAlignment="1">
      <alignment vertical="top"/>
    </xf>
    <xf numFmtId="0" fontId="3" fillId="0" borderId="0" xfId="0" applyFont="1" applyAlignment="1">
      <alignment vertical="top"/>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0" fillId="0" borderId="0" xfId="0" applyBorder="1" applyAlignment="1">
      <alignment horizontal="center" vertical="center"/>
    </xf>
    <xf numFmtId="4" fontId="4" fillId="0" borderId="0" xfId="0" applyNumberFormat="1" applyFont="1" applyAlignment="1">
      <alignment vertical="top"/>
    </xf>
    <xf numFmtId="0" fontId="2" fillId="0" borderId="0" xfId="0" applyFont="1" applyBorder="1" applyAlignment="1">
      <alignment vertical="center"/>
    </xf>
    <xf numFmtId="4" fontId="5" fillId="0" borderId="0" xfId="0" applyNumberFormat="1" applyFont="1" applyAlignment="1">
      <alignment vertical="top"/>
    </xf>
    <xf numFmtId="0" fontId="5" fillId="0" borderId="0" xfId="0" applyFont="1" applyAlignment="1">
      <alignment vertical="top"/>
    </xf>
    <xf numFmtId="0" fontId="2" fillId="0" borderId="10" xfId="0" applyFont="1" applyBorder="1" applyAlignment="1" applyProtection="1">
      <alignment horizontal="center" vertical="center"/>
      <protection locked="0"/>
    </xf>
    <xf numFmtId="0" fontId="2" fillId="33" borderId="11" xfId="0" applyFont="1" applyFill="1" applyBorder="1" applyAlignment="1">
      <alignment horizontal="center" vertical="center"/>
    </xf>
    <xf numFmtId="0" fontId="2" fillId="34" borderId="11" xfId="0" applyFont="1" applyFill="1" applyBorder="1" applyAlignment="1" applyProtection="1">
      <alignment vertical="center"/>
      <protection locked="0"/>
    </xf>
    <xf numFmtId="0" fontId="2" fillId="0" borderId="11" xfId="0" applyFont="1" applyBorder="1" applyAlignment="1" applyProtection="1">
      <alignment horizontal="center" vertical="center"/>
      <protection locked="0"/>
    </xf>
    <xf numFmtId="0" fontId="2" fillId="34" borderId="12" xfId="0" applyFont="1" applyFill="1" applyBorder="1" applyAlignment="1" applyProtection="1">
      <alignment horizontal="left"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3" fontId="2" fillId="0" borderId="15"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14" fontId="2" fillId="0" borderId="0" xfId="0" applyNumberFormat="1" applyFont="1" applyBorder="1" applyAlignment="1" applyProtection="1">
      <alignment horizontal="center" vertical="center"/>
      <protection locked="0"/>
    </xf>
    <xf numFmtId="4" fontId="5" fillId="0" borderId="0" xfId="0" applyNumberFormat="1" applyFont="1" applyAlignment="1" applyProtection="1">
      <alignment vertical="top"/>
      <protection locked="0"/>
    </xf>
    <xf numFmtId="14" fontId="5" fillId="0" borderId="0" xfId="0" applyNumberFormat="1" applyFont="1" applyAlignment="1" applyProtection="1">
      <alignment vertical="top"/>
      <protection locked="0"/>
    </xf>
    <xf numFmtId="3" fontId="5" fillId="0" borderId="0" xfId="0" applyNumberFormat="1" applyFont="1" applyAlignment="1" applyProtection="1">
      <alignment vertical="top"/>
      <protection locked="0"/>
    </xf>
    <xf numFmtId="0" fontId="2" fillId="33" borderId="17" xfId="0" applyFont="1" applyFill="1" applyBorder="1" applyAlignment="1">
      <alignment horizontal="left" vertical="center"/>
    </xf>
    <xf numFmtId="4" fontId="3" fillId="0" borderId="0" xfId="0" applyNumberFormat="1" applyFont="1" applyAlignment="1" applyProtection="1">
      <alignment vertical="top"/>
      <protection locked="0"/>
    </xf>
    <xf numFmtId="0" fontId="2" fillId="33" borderId="17" xfId="0" applyFont="1" applyFill="1" applyBorder="1" applyAlignment="1">
      <alignment horizontal="right" vertical="center"/>
    </xf>
    <xf numFmtId="4" fontId="6" fillId="35" borderId="0" xfId="0" applyNumberFormat="1" applyFont="1" applyFill="1" applyBorder="1" applyAlignment="1" applyProtection="1">
      <alignment horizontal="center" vertical="center" wrapText="1"/>
      <protection locked="0"/>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3" fontId="2" fillId="0" borderId="20" xfId="0" applyNumberFormat="1" applyFont="1" applyBorder="1" applyAlignment="1" applyProtection="1">
      <alignment horizontal="center" vertical="center"/>
      <protection locked="0"/>
    </xf>
    <xf numFmtId="14" fontId="2" fillId="0" borderId="21" xfId="0" applyNumberFormat="1" applyFont="1" applyBorder="1" applyAlignment="1" applyProtection="1">
      <alignment horizontal="center" vertical="center"/>
      <protection locked="0"/>
    </xf>
    <xf numFmtId="14" fontId="2" fillId="0" borderId="22" xfId="0" applyNumberFormat="1" applyFont="1" applyBorder="1" applyAlignment="1" applyProtection="1">
      <alignment horizontal="center" vertical="center"/>
      <protection locked="0"/>
    </xf>
    <xf numFmtId="3" fontId="2" fillId="35" borderId="15" xfId="0" applyNumberFormat="1" applyFont="1" applyFill="1" applyBorder="1" applyAlignment="1" applyProtection="1">
      <alignment horizontal="center" vertical="center" wrapText="1"/>
      <protection locked="0"/>
    </xf>
    <xf numFmtId="10" fontId="2" fillId="35" borderId="17" xfId="0" applyNumberFormat="1" applyFont="1" applyFill="1" applyBorder="1" applyAlignment="1" applyProtection="1">
      <alignment horizontal="center" vertical="center"/>
      <protection/>
    </xf>
    <xf numFmtId="10" fontId="9" fillId="35" borderId="17" xfId="0" applyNumberFormat="1" applyFont="1" applyFill="1" applyBorder="1" applyAlignment="1" applyProtection="1">
      <alignment horizontal="center" vertical="distributed"/>
      <protection locked="0"/>
    </xf>
    <xf numFmtId="0" fontId="0" fillId="35" borderId="17" xfId="0" applyNumberFormat="1" applyFont="1" applyFill="1" applyBorder="1" applyAlignment="1" applyProtection="1">
      <alignment horizontal="center"/>
      <protection/>
    </xf>
    <xf numFmtId="0" fontId="0" fillId="35" borderId="23" xfId="0" applyFill="1" applyBorder="1" applyAlignment="1" applyProtection="1">
      <alignment horizontal="center" vertical="center"/>
      <protection/>
    </xf>
    <xf numFmtId="14" fontId="2" fillId="0" borderId="17" xfId="0" applyNumberFormat="1" applyFont="1" applyBorder="1" applyAlignment="1" applyProtection="1">
      <alignment horizontal="center" vertical="center"/>
      <protection locked="0"/>
    </xf>
    <xf numFmtId="0" fontId="0" fillId="0" borderId="0" xfId="0" applyNumberFormat="1" applyFont="1" applyAlignment="1" applyProtection="1">
      <alignment/>
      <protection locked="0"/>
    </xf>
    <xf numFmtId="4" fontId="6" fillId="34" borderId="24"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1" fontId="5" fillId="0" borderId="0" xfId="0" applyNumberFormat="1" applyFont="1" applyAlignment="1" applyProtection="1">
      <alignment horizontal="center" vertical="top"/>
      <protection locked="0"/>
    </xf>
    <xf numFmtId="0" fontId="0" fillId="0" borderId="11" xfId="0" applyFont="1" applyBorder="1" applyAlignment="1" applyProtection="1">
      <alignment horizontal="center"/>
      <protection locked="0"/>
    </xf>
    <xf numFmtId="3" fontId="5" fillId="0" borderId="0" xfId="0" applyNumberFormat="1" applyFont="1" applyAlignment="1" applyProtection="1">
      <alignment horizontal="center" vertical="top"/>
      <protection locked="0"/>
    </xf>
    <xf numFmtId="1" fontId="0" fillId="0" borderId="11" xfId="0" applyNumberFormat="1" applyFont="1" applyBorder="1" applyAlignment="1" applyProtection="1">
      <alignment horizontal="center"/>
      <protection locked="0"/>
    </xf>
    <xf numFmtId="14" fontId="2" fillId="0" borderId="17" xfId="0" applyNumberFormat="1" applyFont="1" applyBorder="1" applyAlignment="1" applyProtection="1">
      <alignment horizontal="center" vertical="center"/>
      <protection locked="0"/>
    </xf>
    <xf numFmtId="0" fontId="0" fillId="35" borderId="0" xfId="0" applyNumberFormat="1" applyFont="1" applyFill="1" applyAlignment="1" applyProtection="1">
      <alignment horizontal="center"/>
      <protection/>
    </xf>
    <xf numFmtId="0" fontId="2" fillId="33" borderId="14" xfId="0" applyFont="1" applyFill="1" applyBorder="1" applyAlignment="1" applyProtection="1">
      <alignment horizontal="center" vertical="center" wrapText="1"/>
      <protection/>
    </xf>
    <xf numFmtId="0" fontId="2" fillId="33" borderId="14" xfId="0" applyFont="1" applyFill="1" applyBorder="1" applyAlignment="1" applyProtection="1">
      <alignment horizontal="center" vertical="center"/>
      <protection/>
    </xf>
    <xf numFmtId="0" fontId="2" fillId="33" borderId="25" xfId="0" applyFont="1" applyFill="1" applyBorder="1" applyAlignment="1" applyProtection="1">
      <alignment horizontal="center" vertical="center"/>
      <protection/>
    </xf>
    <xf numFmtId="3" fontId="2" fillId="35" borderId="26" xfId="0" applyNumberFormat="1" applyFont="1" applyFill="1" applyBorder="1" applyAlignment="1" applyProtection="1">
      <alignment horizontal="center" vertical="center" wrapText="1"/>
      <protection/>
    </xf>
    <xf numFmtId="3" fontId="2" fillId="35" borderId="27" xfId="0" applyNumberFormat="1" applyFont="1" applyFill="1" applyBorder="1" applyAlignment="1" applyProtection="1">
      <alignment horizontal="center" vertical="center" wrapText="1"/>
      <protection/>
    </xf>
    <xf numFmtId="3" fontId="2" fillId="35" borderId="28" xfId="0" applyNumberFormat="1" applyFont="1" applyFill="1" applyBorder="1" applyAlignment="1" applyProtection="1">
      <alignment horizontal="center" vertical="center"/>
      <protection/>
    </xf>
    <xf numFmtId="3" fontId="2" fillId="35" borderId="29" xfId="0" applyNumberFormat="1" applyFont="1" applyFill="1" applyBorder="1" applyAlignment="1" applyProtection="1">
      <alignment horizontal="center" vertical="center"/>
      <protection/>
    </xf>
    <xf numFmtId="3" fontId="2" fillId="35" borderId="15" xfId="0" applyNumberFormat="1" applyFont="1" applyFill="1" applyBorder="1" applyAlignment="1" applyProtection="1">
      <alignment horizontal="center" vertical="center" wrapText="1"/>
      <protection/>
    </xf>
    <xf numFmtId="3" fontId="2" fillId="35" borderId="11" xfId="0" applyNumberFormat="1" applyFont="1" applyFill="1" applyBorder="1" applyAlignment="1" applyProtection="1">
      <alignment horizontal="center" vertical="center" wrapText="1"/>
      <protection/>
    </xf>
    <xf numFmtId="3" fontId="2" fillId="33" borderId="30" xfId="0" applyNumberFormat="1" applyFont="1" applyFill="1" applyBorder="1" applyAlignment="1" applyProtection="1">
      <alignment horizontal="right" vertical="center" wrapText="1"/>
      <protection/>
    </xf>
    <xf numFmtId="3" fontId="2" fillId="35" borderId="15" xfId="0" applyNumberFormat="1" applyFont="1" applyFill="1" applyBorder="1" applyAlignment="1" applyProtection="1">
      <alignment horizontal="center" vertical="center" wrapText="1"/>
      <protection/>
    </xf>
    <xf numFmtId="10" fontId="9" fillId="35" borderId="19" xfId="0" applyNumberFormat="1" applyFont="1" applyFill="1" applyBorder="1" applyAlignment="1" applyProtection="1">
      <alignment horizontal="center" vertical="center"/>
      <protection/>
    </xf>
    <xf numFmtId="10" fontId="11" fillId="33" borderId="17" xfId="0" applyNumberFormat="1" applyFont="1" applyFill="1" applyBorder="1" applyAlignment="1" applyProtection="1">
      <alignment horizontal="right" vertical="center"/>
      <protection/>
    </xf>
    <xf numFmtId="10" fontId="10" fillId="35" borderId="17" xfId="0" applyNumberFormat="1" applyFont="1" applyFill="1" applyBorder="1" applyAlignment="1" applyProtection="1">
      <alignment horizontal="center" vertical="distributed"/>
      <protection/>
    </xf>
    <xf numFmtId="10" fontId="12" fillId="35" borderId="17" xfId="0" applyNumberFormat="1" applyFont="1" applyFill="1" applyBorder="1" applyAlignment="1" applyProtection="1">
      <alignment horizontal="center" vertical="distributed"/>
      <protection/>
    </xf>
    <xf numFmtId="4" fontId="6" fillId="34" borderId="19" xfId="0" applyNumberFormat="1" applyFont="1" applyFill="1" applyBorder="1" applyAlignment="1" applyProtection="1">
      <alignment horizontal="center" vertical="center"/>
      <protection locked="0"/>
    </xf>
    <xf numFmtId="0" fontId="2" fillId="0" borderId="0" xfId="0" applyFont="1" applyAlignment="1" applyProtection="1">
      <alignment vertical="top"/>
      <protection locked="0"/>
    </xf>
    <xf numFmtId="0" fontId="3" fillId="0" borderId="0" xfId="0" applyFont="1" applyAlignment="1" applyProtection="1">
      <alignment vertical="top"/>
      <protection locked="0"/>
    </xf>
    <xf numFmtId="0" fontId="1"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5" fillId="0" borderId="0" xfId="0" applyFont="1" applyAlignment="1" applyProtection="1">
      <alignment vertical="top"/>
      <protection locked="0"/>
    </xf>
    <xf numFmtId="0" fontId="2" fillId="0" borderId="0" xfId="0" applyFont="1" applyBorder="1" applyAlignment="1" applyProtection="1">
      <alignment horizontal="center" vertical="center"/>
      <protection locked="0"/>
    </xf>
    <xf numFmtId="0" fontId="0" fillId="0" borderId="0" xfId="0" applyBorder="1" applyAlignment="1" applyProtection="1">
      <alignment/>
      <protection locked="0"/>
    </xf>
    <xf numFmtId="14" fontId="0" fillId="0" borderId="0" xfId="0" applyNumberFormat="1" applyBorder="1" applyAlignment="1" applyProtection="1">
      <alignment/>
      <protection locked="0"/>
    </xf>
    <xf numFmtId="3" fontId="2" fillId="0" borderId="0" xfId="0" applyNumberFormat="1" applyFont="1" applyBorder="1" applyAlignment="1" applyProtection="1">
      <alignment horizontal="center" vertical="center"/>
      <protection locked="0"/>
    </xf>
    <xf numFmtId="3" fontId="2" fillId="0" borderId="0" xfId="0" applyNumberFormat="1" applyFont="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3" fontId="2" fillId="0" borderId="0" xfId="0" applyNumberFormat="1" applyFont="1" applyBorder="1" applyAlignment="1" applyProtection="1">
      <alignment horizontal="center" vertical="center" wrapText="1"/>
      <protection locked="0"/>
    </xf>
    <xf numFmtId="3" fontId="2" fillId="0" borderId="0" xfId="0" applyNumberFormat="1" applyFont="1"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4" fontId="6" fillId="36" borderId="31" xfId="0" applyNumberFormat="1" applyFont="1" applyFill="1" applyBorder="1" applyAlignment="1">
      <alignment horizontal="center" vertical="center" wrapText="1"/>
    </xf>
    <xf numFmtId="0" fontId="2" fillId="33" borderId="32" xfId="0" applyFont="1" applyFill="1" applyBorder="1" applyAlignment="1">
      <alignment horizontal="center" vertical="center"/>
    </xf>
    <xf numFmtId="0" fontId="2" fillId="33" borderId="22" xfId="0" applyFont="1" applyFill="1" applyBorder="1" applyAlignment="1">
      <alignment horizontal="left" vertical="distributed"/>
    </xf>
    <xf numFmtId="0" fontId="2" fillId="33" borderId="33" xfId="0" applyFont="1" applyFill="1" applyBorder="1" applyAlignment="1">
      <alignment horizontal="left" vertical="distributed"/>
    </xf>
    <xf numFmtId="0" fontId="2" fillId="33" borderId="10" xfId="0" applyFont="1" applyFill="1" applyBorder="1" applyAlignment="1">
      <alignment horizontal="left" vertical="distributed"/>
    </xf>
    <xf numFmtId="3" fontId="2" fillId="33" borderId="34" xfId="0" applyNumberFormat="1" applyFont="1" applyFill="1" applyBorder="1" applyAlignment="1">
      <alignment horizontal="right" vertical="center" wrapText="1"/>
    </xf>
    <xf numFmtId="0" fontId="0" fillId="0" borderId="35" xfId="0" applyBorder="1" applyAlignment="1">
      <alignment horizontal="right" vertical="center" wrapText="1"/>
    </xf>
    <xf numFmtId="0" fontId="6" fillId="33" borderId="22" xfId="0" applyFont="1" applyFill="1" applyBorder="1" applyAlignment="1">
      <alignment horizontal="center" vertical="center"/>
    </xf>
    <xf numFmtId="0" fontId="6" fillId="33" borderId="33" xfId="0" applyFont="1" applyFill="1" applyBorder="1" applyAlignment="1">
      <alignment horizontal="center" vertical="center"/>
    </xf>
    <xf numFmtId="0" fontId="6" fillId="33" borderId="10" xfId="0" applyFont="1" applyFill="1" applyBorder="1" applyAlignment="1">
      <alignment horizontal="center" vertical="center"/>
    </xf>
    <xf numFmtId="3" fontId="2" fillId="33" borderId="36" xfId="0" applyNumberFormat="1" applyFont="1" applyFill="1" applyBorder="1" applyAlignment="1" applyProtection="1">
      <alignment horizontal="right" vertical="center" wrapText="1"/>
      <protection/>
    </xf>
    <xf numFmtId="3" fontId="2" fillId="33" borderId="37" xfId="0" applyNumberFormat="1" applyFont="1" applyFill="1" applyBorder="1" applyAlignment="1" applyProtection="1">
      <alignment horizontal="right" vertical="center" wrapText="1"/>
      <protection/>
    </xf>
    <xf numFmtId="0" fontId="0" fillId="33" borderId="37" xfId="0" applyFill="1" applyBorder="1" applyAlignment="1" applyProtection="1">
      <alignment horizontal="right" vertical="center"/>
      <protection/>
    </xf>
    <xf numFmtId="0" fontId="0" fillId="33" borderId="38" xfId="0" applyFill="1" applyBorder="1" applyAlignment="1" applyProtection="1">
      <alignment horizontal="right" vertical="center"/>
      <protection/>
    </xf>
    <xf numFmtId="0" fontId="2" fillId="33" borderId="13" xfId="0" applyFont="1" applyFill="1" applyBorder="1" applyAlignment="1" applyProtection="1">
      <alignment horizontal="center" vertical="center" wrapText="1"/>
      <protection/>
    </xf>
    <xf numFmtId="0" fontId="2" fillId="33" borderId="14" xfId="0" applyFont="1" applyFill="1" applyBorder="1" applyAlignment="1" applyProtection="1">
      <alignment horizontal="center" vertical="center" wrapText="1"/>
      <protection/>
    </xf>
    <xf numFmtId="3" fontId="2" fillId="33" borderId="39" xfId="0" applyNumberFormat="1" applyFont="1" applyFill="1" applyBorder="1" applyAlignment="1">
      <alignment horizontal="right" vertical="center" wrapText="1"/>
    </xf>
    <xf numFmtId="0" fontId="0" fillId="0" borderId="40" xfId="0" applyBorder="1" applyAlignment="1">
      <alignment horizontal="right" vertical="center" wrapText="1"/>
    </xf>
    <xf numFmtId="3" fontId="2" fillId="33" borderId="41" xfId="0" applyNumberFormat="1" applyFont="1" applyFill="1" applyBorder="1" applyAlignment="1">
      <alignment horizontal="right" vertical="center" wrapText="1"/>
    </xf>
    <xf numFmtId="0" fontId="0" fillId="0" borderId="29" xfId="0" applyBorder="1" applyAlignment="1">
      <alignment horizontal="right" vertical="center" wrapText="1"/>
    </xf>
    <xf numFmtId="0" fontId="13" fillId="37" borderId="21" xfId="0" applyFont="1" applyFill="1" applyBorder="1" applyAlignment="1">
      <alignment horizontal="center" vertical="center"/>
    </xf>
    <xf numFmtId="0" fontId="13" fillId="37" borderId="26" xfId="0" applyFont="1" applyFill="1" applyBorder="1" applyAlignment="1">
      <alignment horizontal="center" vertical="center"/>
    </xf>
    <xf numFmtId="0" fontId="13" fillId="37" borderId="27" xfId="0" applyFont="1" applyFill="1" applyBorder="1" applyAlignment="1">
      <alignment horizontal="center" vertical="center"/>
    </xf>
    <xf numFmtId="0" fontId="1" fillId="33" borderId="22" xfId="0" applyFont="1" applyFill="1" applyBorder="1" applyAlignment="1">
      <alignment horizontal="justify" vertical="distributed"/>
    </xf>
    <xf numFmtId="0" fontId="0" fillId="33" borderId="33" xfId="0" applyFill="1" applyBorder="1" applyAlignment="1">
      <alignment horizontal="justify" vertical="distributed"/>
    </xf>
    <xf numFmtId="0" fontId="0" fillId="33" borderId="10" xfId="0" applyFill="1" applyBorder="1" applyAlignment="1">
      <alignment horizontal="justify" vertical="distributed"/>
    </xf>
    <xf numFmtId="0" fontId="6" fillId="38" borderId="22" xfId="0" applyFont="1" applyFill="1" applyBorder="1" applyAlignment="1" applyProtection="1">
      <alignment horizontal="center" vertical="center"/>
      <protection/>
    </xf>
    <xf numFmtId="0" fontId="6" fillId="38" borderId="33" xfId="0" applyFont="1" applyFill="1" applyBorder="1" applyAlignment="1" applyProtection="1">
      <alignment vertical="center"/>
      <protection/>
    </xf>
    <xf numFmtId="0" fontId="6" fillId="38" borderId="10" xfId="0" applyFont="1" applyFill="1" applyBorder="1" applyAlignment="1" applyProtection="1">
      <alignment vertical="center"/>
      <protection/>
    </xf>
    <xf numFmtId="0" fontId="2" fillId="0" borderId="33"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4" fontId="1" fillId="38" borderId="41" xfId="0" applyNumberFormat="1" applyFont="1" applyFill="1" applyBorder="1" applyAlignment="1">
      <alignment horizontal="center" vertical="center" wrapText="1"/>
    </xf>
    <xf numFmtId="4" fontId="1" fillId="38" borderId="43" xfId="0" applyNumberFormat="1" applyFont="1" applyFill="1" applyBorder="1" applyAlignment="1">
      <alignment horizontal="center" vertical="center"/>
    </xf>
    <xf numFmtId="4" fontId="1" fillId="38" borderId="29" xfId="0" applyNumberFormat="1" applyFont="1" applyFill="1" applyBorder="1" applyAlignment="1">
      <alignment horizontal="center" vertical="center"/>
    </xf>
    <xf numFmtId="10" fontId="1" fillId="33" borderId="22" xfId="0" applyNumberFormat="1" applyFont="1" applyFill="1" applyBorder="1" applyAlignment="1" applyProtection="1">
      <alignment horizontal="left" vertical="distributed" wrapText="1"/>
      <protection/>
    </xf>
    <xf numFmtId="0" fontId="0" fillId="33" borderId="33" xfId="0" applyFont="1" applyFill="1" applyBorder="1" applyAlignment="1" applyProtection="1">
      <alignment horizontal="left" vertical="distributed"/>
      <protection/>
    </xf>
    <xf numFmtId="0" fontId="0" fillId="0" borderId="33" xfId="0" applyBorder="1" applyAlignment="1" applyProtection="1">
      <alignment horizontal="left"/>
      <protection/>
    </xf>
    <xf numFmtId="0" fontId="6" fillId="33" borderId="17" xfId="0" applyFont="1" applyFill="1" applyBorder="1" applyAlignment="1" applyProtection="1">
      <alignment horizontal="right" vertical="center"/>
      <protection/>
    </xf>
    <xf numFmtId="0" fontId="6" fillId="0" borderId="17" xfId="0" applyFont="1" applyBorder="1" applyAlignment="1" applyProtection="1">
      <alignment/>
      <protection/>
    </xf>
    <xf numFmtId="0" fontId="6" fillId="36" borderId="31" xfId="0" applyFont="1" applyFill="1" applyBorder="1" applyAlignment="1">
      <alignment horizontal="right" vertical="center" wrapText="1"/>
    </xf>
    <xf numFmtId="3" fontId="6" fillId="37" borderId="22" xfId="0" applyNumberFormat="1" applyFont="1" applyFill="1" applyBorder="1" applyAlignment="1" applyProtection="1">
      <alignment horizontal="center" vertical="center" wrapText="1"/>
      <protection/>
    </xf>
    <xf numFmtId="0" fontId="6" fillId="37" borderId="33" xfId="0"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protection/>
    </xf>
    <xf numFmtId="10" fontId="11" fillId="33" borderId="31" xfId="0" applyNumberFormat="1" applyFont="1" applyFill="1" applyBorder="1" applyAlignment="1">
      <alignment horizontal="justify" vertical="distributed"/>
    </xf>
    <xf numFmtId="0" fontId="0" fillId="0" borderId="31" xfId="0" applyBorder="1" applyAlignment="1">
      <alignment horizontal="justify" vertical="distributed"/>
    </xf>
    <xf numFmtId="0" fontId="11" fillId="33" borderId="44" xfId="0" applyFont="1" applyFill="1" applyBorder="1" applyAlignment="1">
      <alignment horizontal="justify" vertical="distributed" wrapText="1"/>
    </xf>
    <xf numFmtId="0" fontId="2" fillId="33" borderId="44" xfId="0" applyFont="1" applyFill="1" applyBorder="1" applyAlignment="1">
      <alignment horizontal="justify" vertical="distributed"/>
    </xf>
    <xf numFmtId="10" fontId="1" fillId="33" borderId="45" xfId="0" applyNumberFormat="1" applyFont="1" applyFill="1" applyBorder="1" applyAlignment="1">
      <alignment horizontal="justify" vertical="distributed" wrapText="1"/>
    </xf>
    <xf numFmtId="0" fontId="0" fillId="0" borderId="46" xfId="0" applyBorder="1" applyAlignment="1">
      <alignment horizontal="justify" vertical="distributed"/>
    </xf>
    <xf numFmtId="0" fontId="0" fillId="0" borderId="47" xfId="0" applyBorder="1" applyAlignment="1">
      <alignment horizontal="justify" vertical="distributed"/>
    </xf>
    <xf numFmtId="0" fontId="2" fillId="38" borderId="34" xfId="0" applyFont="1" applyFill="1" applyBorder="1" applyAlignment="1">
      <alignment horizontal="center" vertical="center" wrapText="1"/>
    </xf>
    <xf numFmtId="0" fontId="2" fillId="38" borderId="48" xfId="0" applyFont="1" applyFill="1" applyBorder="1" applyAlignment="1">
      <alignment horizontal="center" vertical="center" wrapText="1"/>
    </xf>
    <xf numFmtId="0" fontId="2" fillId="38" borderId="45" xfId="0" applyFont="1" applyFill="1" applyBorder="1" applyAlignment="1">
      <alignment horizontal="center" vertical="center" wrapText="1"/>
    </xf>
    <xf numFmtId="0" fontId="2" fillId="33" borderId="11" xfId="0" applyFont="1" applyFill="1" applyBorder="1" applyAlignment="1">
      <alignment horizontal="center" vertical="center"/>
    </xf>
    <xf numFmtId="0" fontId="2" fillId="33" borderId="15" xfId="0" applyFont="1" applyFill="1" applyBorder="1" applyAlignment="1">
      <alignment horizontal="center" vertical="center"/>
    </xf>
    <xf numFmtId="0" fontId="2" fillId="0" borderId="30"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49"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33" borderId="22" xfId="0" applyFont="1" applyFill="1" applyBorder="1" applyAlignment="1" applyProtection="1">
      <alignment horizontal="right" vertical="center"/>
      <protection/>
    </xf>
    <xf numFmtId="0" fontId="0" fillId="0" borderId="33" xfId="0" applyBorder="1" applyAlignment="1" applyProtection="1">
      <alignment/>
      <protection/>
    </xf>
    <xf numFmtId="0" fontId="2" fillId="33" borderId="23" xfId="0" applyFont="1" applyFill="1" applyBorder="1" applyAlignment="1" applyProtection="1">
      <alignment horizontal="right" vertical="center"/>
      <protection/>
    </xf>
    <xf numFmtId="0" fontId="0" fillId="0" borderId="23" xfId="0" applyBorder="1" applyAlignment="1" applyProtection="1">
      <alignment vertical="center"/>
      <protection/>
    </xf>
    <xf numFmtId="0" fontId="2" fillId="33" borderId="22" xfId="0" applyFont="1" applyFill="1" applyBorder="1" applyAlignment="1">
      <alignment horizontal="right" vertical="center"/>
    </xf>
    <xf numFmtId="0" fontId="0" fillId="0" borderId="10" xfId="0" applyBorder="1" applyAlignment="1">
      <alignment horizontal="right" vertical="center"/>
    </xf>
    <xf numFmtId="3" fontId="2" fillId="35" borderId="22" xfId="0" applyNumberFormat="1" applyFont="1" applyFill="1" applyBorder="1" applyAlignment="1" applyProtection="1">
      <alignment horizontal="center" vertical="center" wrapText="1"/>
      <protection/>
    </xf>
    <xf numFmtId="0" fontId="0" fillId="35" borderId="10" xfId="0" applyFill="1" applyBorder="1" applyAlignment="1" applyProtection="1">
      <alignment horizontal="center" vertical="center" wrapText="1"/>
      <protection/>
    </xf>
    <xf numFmtId="3" fontId="2" fillId="33" borderId="41" xfId="0" applyNumberFormat="1" applyFont="1" applyFill="1" applyBorder="1" applyAlignment="1" applyProtection="1">
      <alignment horizontal="right" vertical="center" wrapText="1"/>
      <protection/>
    </xf>
    <xf numFmtId="3" fontId="2" fillId="33" borderId="43" xfId="0" applyNumberFormat="1" applyFont="1" applyFill="1" applyBorder="1" applyAlignment="1" applyProtection="1">
      <alignment horizontal="right" vertical="center" wrapText="1"/>
      <protection/>
    </xf>
    <xf numFmtId="0" fontId="0" fillId="33" borderId="43" xfId="0" applyFill="1" applyBorder="1" applyAlignment="1" applyProtection="1">
      <alignment horizontal="right" vertical="center"/>
      <protection/>
    </xf>
    <xf numFmtId="0" fontId="0" fillId="33" borderId="51" xfId="0" applyFill="1" applyBorder="1" applyAlignment="1" applyProtection="1">
      <alignment horizontal="right" vertical="center"/>
      <protection/>
    </xf>
    <xf numFmtId="3" fontId="2" fillId="33" borderId="49" xfId="0" applyNumberFormat="1" applyFont="1" applyFill="1" applyBorder="1" applyAlignment="1" applyProtection="1">
      <alignment horizontal="right" vertical="center" wrapText="1"/>
      <protection/>
    </xf>
    <xf numFmtId="0" fontId="0" fillId="33" borderId="52" xfId="0" applyFill="1" applyBorder="1" applyAlignment="1" applyProtection="1">
      <alignment horizontal="right" vertical="center"/>
      <protection/>
    </xf>
    <xf numFmtId="0" fontId="0" fillId="33" borderId="53" xfId="0" applyFill="1" applyBorder="1" applyAlignment="1" applyProtection="1">
      <alignment horizontal="right" vertical="center"/>
      <protection/>
    </xf>
    <xf numFmtId="3" fontId="0" fillId="33" borderId="43" xfId="0" applyNumberFormat="1" applyFill="1" applyBorder="1" applyAlignment="1" applyProtection="1">
      <alignment horizontal="right" vertical="center" wrapText="1"/>
      <protection/>
    </xf>
    <xf numFmtId="3" fontId="0" fillId="33" borderId="51" xfId="0" applyNumberFormat="1" applyFill="1" applyBorder="1" applyAlignment="1" applyProtection="1">
      <alignment horizontal="right" vertical="center" wrapText="1"/>
      <protection/>
    </xf>
    <xf numFmtId="3" fontId="2" fillId="33" borderId="51" xfId="0" applyNumberFormat="1" applyFont="1" applyFill="1" applyBorder="1" applyAlignment="1" applyProtection="1">
      <alignment horizontal="right" vertical="center" wrapText="1"/>
      <protection/>
    </xf>
    <xf numFmtId="0" fontId="2" fillId="33" borderId="22" xfId="0" applyFont="1" applyFill="1" applyBorder="1" applyAlignment="1">
      <alignment horizontal="justify" vertical="distributed"/>
    </xf>
    <xf numFmtId="0" fontId="0" fillId="0" borderId="33" xfId="0" applyBorder="1" applyAlignment="1">
      <alignment vertical="distributed"/>
    </xf>
    <xf numFmtId="0" fontId="0" fillId="0" borderId="10" xfId="0" applyBorder="1" applyAlignment="1">
      <alignment vertical="distributed"/>
    </xf>
    <xf numFmtId="0" fontId="6" fillId="38" borderId="17" xfId="0" applyFont="1" applyFill="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 fillId="33" borderId="17" xfId="0" applyFont="1" applyFill="1" applyBorder="1" applyAlignment="1" applyProtection="1">
      <alignment horizontal="right" vertical="center"/>
      <protection/>
    </xf>
    <xf numFmtId="0" fontId="0" fillId="0" borderId="17" xfId="0" applyBorder="1" applyAlignment="1" applyProtection="1">
      <alignment horizontal="right" vertical="center"/>
      <protection/>
    </xf>
    <xf numFmtId="0" fontId="0" fillId="0" borderId="17" xfId="0" applyBorder="1" applyAlignment="1" applyProtection="1">
      <alignment vertical="center"/>
      <protection/>
    </xf>
    <xf numFmtId="0" fontId="6" fillId="38" borderId="22" xfId="0" applyFont="1" applyFill="1" applyBorder="1" applyAlignment="1">
      <alignment horizontal="center" vertical="center"/>
    </xf>
    <xf numFmtId="0" fontId="6" fillId="0" borderId="33" xfId="0" applyFont="1" applyBorder="1" applyAlignment="1">
      <alignment horizontal="center"/>
    </xf>
    <xf numFmtId="0" fontId="6" fillId="0" borderId="10" xfId="0" applyFont="1" applyBorder="1" applyAlignment="1">
      <alignment horizont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0"/>
  <sheetViews>
    <sheetView tabSelected="1" view="pageBreakPreview" zoomScaleSheetLayoutView="100" zoomScalePageLayoutView="0" workbookViewId="0" topLeftCell="A1">
      <selection activeCell="M16" sqref="M16"/>
    </sheetView>
  </sheetViews>
  <sheetFormatPr defaultColWidth="8.8515625" defaultRowHeight="15" customHeight="1"/>
  <cols>
    <col min="1" max="1" width="14.57421875" style="1" customWidth="1"/>
    <col min="2" max="2" width="21.7109375" style="1" bestFit="1" customWidth="1"/>
    <col min="3" max="3" width="17.7109375" style="1" customWidth="1"/>
    <col min="4" max="4" width="30.28125" style="1" customWidth="1"/>
    <col min="5" max="5" width="18.8515625" style="1" customWidth="1"/>
    <col min="6" max="6" width="0.2890625" style="1" hidden="1" customWidth="1"/>
    <col min="7" max="7" width="8.7109375" style="2" hidden="1" customWidth="1"/>
    <col min="8" max="9" width="0.13671875" style="2" hidden="1" customWidth="1"/>
    <col min="10" max="10" width="15.8515625" style="2" hidden="1" customWidth="1"/>
    <col min="11" max="11" width="11.140625" style="3" customWidth="1"/>
    <col min="12" max="12" width="7.421875" style="1" customWidth="1"/>
    <col min="13" max="16384" width="8.8515625" style="1" customWidth="1"/>
  </cols>
  <sheetData>
    <row r="1" spans="1:12" ht="17.25" customHeight="1" thickBot="1">
      <c r="A1" s="88" t="s">
        <v>32</v>
      </c>
      <c r="B1" s="89"/>
      <c r="C1" s="89"/>
      <c r="D1" s="89"/>
      <c r="E1" s="90"/>
      <c r="F1" s="66"/>
      <c r="G1" s="27"/>
      <c r="H1" s="27"/>
      <c r="I1" s="27"/>
      <c r="J1" s="27"/>
      <c r="K1" s="67"/>
      <c r="L1" s="66"/>
    </row>
    <row r="2" spans="1:12" ht="15" customHeight="1" thickBot="1">
      <c r="A2" s="101" t="s">
        <v>30</v>
      </c>
      <c r="B2" s="102"/>
      <c r="C2" s="102"/>
      <c r="D2" s="102"/>
      <c r="E2" s="103"/>
      <c r="F2" s="68"/>
      <c r="G2" s="43">
        <f>IF(E7="masculino",1,IF(E7="feminino",0))</f>
        <v>1</v>
      </c>
      <c r="H2" s="43" t="b">
        <f>IF(G2=1,E12&gt;=53,IF(G2=0,E12&gt;=48))</f>
        <v>1</v>
      </c>
      <c r="I2" s="27"/>
      <c r="J2" s="27"/>
      <c r="K2" s="67"/>
      <c r="L2" s="66"/>
    </row>
    <row r="3" spans="1:12" ht="15" customHeight="1" thickBot="1">
      <c r="A3" s="82" t="s">
        <v>7</v>
      </c>
      <c r="B3" s="83" t="s">
        <v>31</v>
      </c>
      <c r="C3" s="84"/>
      <c r="D3" s="84"/>
      <c r="E3" s="85"/>
      <c r="F3" s="69"/>
      <c r="G3" s="23"/>
      <c r="H3" s="23"/>
      <c r="I3" s="23"/>
      <c r="J3" s="23"/>
      <c r="K3" s="70"/>
      <c r="L3" s="66"/>
    </row>
    <row r="4" spans="1:12" ht="34.5" customHeight="1" hidden="1" thickBot="1">
      <c r="A4" s="26" t="s">
        <v>9</v>
      </c>
      <c r="B4" s="104" t="s">
        <v>33</v>
      </c>
      <c r="C4" s="105"/>
      <c r="D4" s="105"/>
      <c r="E4" s="106"/>
      <c r="F4" s="69"/>
      <c r="G4" s="23"/>
      <c r="H4" s="23"/>
      <c r="I4" s="23"/>
      <c r="J4" s="23"/>
      <c r="K4" s="70"/>
      <c r="L4" s="66"/>
    </row>
    <row r="5" spans="1:12" ht="36.75" customHeight="1" hidden="1" thickBot="1">
      <c r="A5" s="160" t="s">
        <v>52</v>
      </c>
      <c r="B5" s="161"/>
      <c r="C5" s="161"/>
      <c r="D5" s="161"/>
      <c r="E5" s="162"/>
      <c r="F5" s="69"/>
      <c r="G5" s="23"/>
      <c r="H5" s="23"/>
      <c r="I5" s="23"/>
      <c r="J5" s="23"/>
      <c r="K5" s="70"/>
      <c r="L5" s="66"/>
    </row>
    <row r="6" spans="1:12" ht="15" customHeight="1" thickBot="1">
      <c r="A6" s="168" t="s">
        <v>51</v>
      </c>
      <c r="B6" s="169"/>
      <c r="C6" s="169"/>
      <c r="D6" s="169"/>
      <c r="E6" s="170"/>
      <c r="F6" s="69"/>
      <c r="G6" s="23"/>
      <c r="H6" s="23"/>
      <c r="I6" s="23" t="s">
        <v>11</v>
      </c>
      <c r="J6" s="23"/>
      <c r="K6" s="24"/>
      <c r="L6" s="23"/>
    </row>
    <row r="7" spans="1:12" ht="15" customHeight="1" thickBot="1">
      <c r="A7" s="28" t="s">
        <v>47</v>
      </c>
      <c r="B7" s="110" t="s">
        <v>10</v>
      </c>
      <c r="C7" s="111"/>
      <c r="D7" s="28" t="s">
        <v>48</v>
      </c>
      <c r="E7" s="11" t="s">
        <v>11</v>
      </c>
      <c r="F7" s="69"/>
      <c r="G7" s="23"/>
      <c r="H7" s="23"/>
      <c r="I7" s="23" t="s">
        <v>27</v>
      </c>
      <c r="J7" s="23"/>
      <c r="K7" s="23"/>
      <c r="L7" s="23"/>
    </row>
    <row r="8" spans="1:12" ht="15" customHeight="1" thickBot="1">
      <c r="A8" s="146" t="s">
        <v>46</v>
      </c>
      <c r="B8" s="147"/>
      <c r="C8" s="40">
        <v>19428</v>
      </c>
      <c r="D8" s="28" t="s">
        <v>49</v>
      </c>
      <c r="E8" s="33">
        <v>27834</v>
      </c>
      <c r="F8" s="69"/>
      <c r="G8" s="23"/>
      <c r="H8" s="23"/>
      <c r="I8" s="41"/>
      <c r="J8" s="23"/>
      <c r="K8" s="23"/>
      <c r="L8" s="23"/>
    </row>
    <row r="9" spans="1:12" ht="15" customHeight="1" thickBot="1">
      <c r="A9" s="146" t="s">
        <v>56</v>
      </c>
      <c r="B9" s="147"/>
      <c r="C9" s="48">
        <v>34821</v>
      </c>
      <c r="D9" s="28" t="s">
        <v>34</v>
      </c>
      <c r="E9" s="34">
        <v>39273</v>
      </c>
      <c r="F9" s="71"/>
      <c r="G9" s="23"/>
      <c r="H9" s="23"/>
      <c r="I9" s="25"/>
      <c r="J9" s="23"/>
      <c r="K9" s="23"/>
      <c r="L9" s="23"/>
    </row>
    <row r="10" spans="1:12" ht="15" customHeight="1" thickBot="1">
      <c r="A10" s="163" t="s">
        <v>43</v>
      </c>
      <c r="B10" s="164"/>
      <c r="C10" s="164"/>
      <c r="D10" s="164"/>
      <c r="E10" s="164"/>
      <c r="F10" s="72"/>
      <c r="G10" s="72"/>
      <c r="H10" s="23"/>
      <c r="I10" s="44">
        <f>IF(E8&lt;G11,1,IF(E8&gt;G11,0))</f>
        <v>1</v>
      </c>
      <c r="J10" s="23"/>
      <c r="K10" s="24"/>
      <c r="L10" s="23"/>
    </row>
    <row r="11" spans="1:12" ht="15" customHeight="1" thickBot="1">
      <c r="A11" s="165" t="s">
        <v>44</v>
      </c>
      <c r="B11" s="166"/>
      <c r="C11" s="166"/>
      <c r="D11" s="166"/>
      <c r="E11" s="38">
        <f>YEAR(E9)-YEAR(C9)-1+IF(DATE(1901,MONTH(C9),DAY(C9))-DATE(1901,MONTH(E9),DAY(E9))&lt;=0,1,0)</f>
        <v>12</v>
      </c>
      <c r="F11" s="72"/>
      <c r="G11" s="73">
        <v>36144</v>
      </c>
      <c r="H11" s="23"/>
      <c r="I11" s="44">
        <f>IF(E11&gt;=5,1,IF(E11&lt;5,0))</f>
        <v>1</v>
      </c>
      <c r="J11" s="27"/>
      <c r="K11" s="24"/>
      <c r="L11" s="23"/>
    </row>
    <row r="12" spans="1:12" ht="15" customHeight="1" thickBot="1">
      <c r="A12" s="165" t="s">
        <v>54</v>
      </c>
      <c r="B12" s="167"/>
      <c r="C12" s="167"/>
      <c r="D12" s="167"/>
      <c r="E12" s="49">
        <f>YEAR(E9)-YEAR(C8)-1+IF(DATE(1901,MONTH(C8),DAY(C8))-DATE(1901,MONTH(E9),DAY(E9))&lt;=0,1,0)</f>
        <v>54</v>
      </c>
      <c r="F12" s="72"/>
      <c r="G12" s="73"/>
      <c r="H12" s="23"/>
      <c r="I12" s="45">
        <f>IF(H2=FALSE,0,IF(H2=TRUE,1))</f>
        <v>1</v>
      </c>
      <c r="J12" s="23" t="s">
        <v>35</v>
      </c>
      <c r="K12" s="24"/>
      <c r="L12" s="23"/>
    </row>
    <row r="13" spans="1:12" ht="15" customHeight="1" thickBot="1">
      <c r="A13" s="144" t="s">
        <v>45</v>
      </c>
      <c r="B13" s="145"/>
      <c r="C13" s="145"/>
      <c r="D13" s="145"/>
      <c r="E13" s="39">
        <f>ROUNDDOWN(E21/365,0)</f>
        <v>36</v>
      </c>
      <c r="F13" s="71"/>
      <c r="G13" s="22"/>
      <c r="H13" s="23"/>
      <c r="I13" s="44">
        <f>IF(E25=100%,1,IF(E25&lt;100%,0))</f>
        <v>1</v>
      </c>
      <c r="J13" s="23" t="s">
        <v>14</v>
      </c>
      <c r="K13" s="24"/>
      <c r="L13" s="23"/>
    </row>
    <row r="14" spans="1:12" ht="15" customHeight="1" thickBot="1">
      <c r="A14" s="107" t="s">
        <v>12</v>
      </c>
      <c r="B14" s="108"/>
      <c r="C14" s="108"/>
      <c r="D14" s="108"/>
      <c r="E14" s="109"/>
      <c r="F14" s="71"/>
      <c r="G14" s="23"/>
      <c r="H14" s="23"/>
      <c r="I14" s="47">
        <f>SUM(I10:I13)</f>
        <v>4</v>
      </c>
      <c r="J14" s="23"/>
      <c r="K14" s="25"/>
      <c r="L14" s="25"/>
    </row>
    <row r="15" spans="1:12" ht="15" customHeight="1" thickBot="1">
      <c r="A15" s="95" t="s">
        <v>15</v>
      </c>
      <c r="B15" s="96"/>
      <c r="C15" s="50" t="s">
        <v>0</v>
      </c>
      <c r="D15" s="51" t="s">
        <v>36</v>
      </c>
      <c r="E15" s="52" t="s">
        <v>37</v>
      </c>
      <c r="F15" s="71"/>
      <c r="G15" s="27"/>
      <c r="H15" s="27"/>
      <c r="I15" s="46"/>
      <c r="J15" s="23"/>
      <c r="K15" s="25"/>
      <c r="L15" s="25"/>
    </row>
    <row r="16" spans="1:12" ht="15" customHeight="1">
      <c r="A16" s="97" t="s">
        <v>18</v>
      </c>
      <c r="B16" s="98"/>
      <c r="C16" s="17">
        <v>1958</v>
      </c>
      <c r="D16" s="18"/>
      <c r="E16" s="19"/>
      <c r="F16" s="74"/>
      <c r="G16" s="27"/>
      <c r="H16" s="27"/>
      <c r="I16" s="23"/>
      <c r="J16" s="23"/>
      <c r="K16" s="25"/>
      <c r="L16" s="25"/>
    </row>
    <row r="17" spans="1:12" ht="15" customHeight="1">
      <c r="A17" s="99" t="s">
        <v>19</v>
      </c>
      <c r="B17" s="100"/>
      <c r="C17" s="20">
        <v>0</v>
      </c>
      <c r="D17" s="21"/>
      <c r="E17" s="19"/>
      <c r="F17" s="74"/>
      <c r="G17" s="27"/>
      <c r="H17" s="27"/>
      <c r="I17" s="27"/>
      <c r="J17" s="27"/>
      <c r="K17" s="67"/>
      <c r="L17" s="66"/>
    </row>
    <row r="18" spans="1:12" ht="15" customHeight="1" thickBot="1">
      <c r="A18" s="86" t="s">
        <v>20</v>
      </c>
      <c r="B18" s="87"/>
      <c r="C18" s="30">
        <v>8311</v>
      </c>
      <c r="D18" s="31">
        <v>2572</v>
      </c>
      <c r="E18" s="32">
        <v>556</v>
      </c>
      <c r="F18" s="74"/>
      <c r="G18" s="27"/>
      <c r="H18" s="27"/>
      <c r="I18" s="27"/>
      <c r="J18" s="27"/>
      <c r="K18" s="67"/>
      <c r="L18" s="66"/>
    </row>
    <row r="19" spans="1:12" ht="15" customHeight="1" thickBot="1">
      <c r="A19" s="148" t="s">
        <v>16</v>
      </c>
      <c r="B19" s="149"/>
      <c r="C19" s="53">
        <f>SUM(C16:C18)</f>
        <v>10269</v>
      </c>
      <c r="D19" s="53">
        <f>SUM(D16:D18)</f>
        <v>2572</v>
      </c>
      <c r="E19" s="54">
        <f>SUM(E16:E18)</f>
        <v>556</v>
      </c>
      <c r="F19" s="75"/>
      <c r="G19" s="27"/>
      <c r="H19" s="27"/>
      <c r="I19" s="27"/>
      <c r="J19" s="27"/>
      <c r="K19" s="67"/>
      <c r="L19" s="66"/>
    </row>
    <row r="20" spans="1:12" ht="15" customHeight="1">
      <c r="A20" s="91" t="s">
        <v>39</v>
      </c>
      <c r="B20" s="92"/>
      <c r="C20" s="93"/>
      <c r="D20" s="94"/>
      <c r="E20" s="55">
        <f>C19+D19</f>
        <v>12841</v>
      </c>
      <c r="F20" s="75"/>
      <c r="G20" s="27"/>
      <c r="H20" s="27"/>
      <c r="I20" s="27"/>
      <c r="J20" s="27"/>
      <c r="K20" s="67"/>
      <c r="L20" s="66"/>
    </row>
    <row r="21" spans="1:12" ht="15" customHeight="1">
      <c r="A21" s="91" t="s">
        <v>38</v>
      </c>
      <c r="B21" s="92"/>
      <c r="C21" s="93"/>
      <c r="D21" s="94"/>
      <c r="E21" s="56">
        <f>C19+D19+E19</f>
        <v>13397</v>
      </c>
      <c r="F21" s="75"/>
      <c r="G21" s="27"/>
      <c r="H21" s="27"/>
      <c r="I21" s="27"/>
      <c r="J21" s="27"/>
      <c r="K21" s="67"/>
      <c r="L21" s="66"/>
    </row>
    <row r="22" spans="1:12" ht="15" customHeight="1">
      <c r="A22" s="150" t="s">
        <v>21</v>
      </c>
      <c r="B22" s="157"/>
      <c r="C22" s="157"/>
      <c r="D22" s="158"/>
      <c r="E22" s="57">
        <f>IF(E7="Masculino",12775,IF(E7="Feminino",10950))</f>
        <v>12775</v>
      </c>
      <c r="F22" s="76"/>
      <c r="G22" s="27"/>
      <c r="H22" s="27"/>
      <c r="I22" s="27"/>
      <c r="J22" s="27"/>
      <c r="K22" s="67"/>
      <c r="L22" s="66"/>
    </row>
    <row r="23" spans="1:12" ht="15" customHeight="1">
      <c r="A23" s="150" t="s">
        <v>22</v>
      </c>
      <c r="B23" s="159"/>
      <c r="C23" s="58">
        <f>E22-C19</f>
        <v>2506</v>
      </c>
      <c r="D23" s="59" t="s">
        <v>24</v>
      </c>
      <c r="E23" s="60">
        <f>IF(G23&lt;0,0,IF(G23&gt;0,G23))</f>
        <v>502</v>
      </c>
      <c r="F23" s="77"/>
      <c r="G23" s="35">
        <f>ROUNDUP(C23*0.2,0)</f>
        <v>502</v>
      </c>
      <c r="H23" s="27"/>
      <c r="I23" s="27"/>
      <c r="J23" s="27"/>
      <c r="K23" s="67"/>
      <c r="L23" s="66"/>
    </row>
    <row r="24" spans="1:12" ht="15" customHeight="1">
      <c r="A24" s="150" t="s">
        <v>23</v>
      </c>
      <c r="B24" s="151"/>
      <c r="C24" s="152"/>
      <c r="D24" s="153"/>
      <c r="E24" s="58">
        <f>E22+E23</f>
        <v>13277</v>
      </c>
      <c r="F24" s="78"/>
      <c r="G24" s="27"/>
      <c r="H24" s="27"/>
      <c r="I24" s="27"/>
      <c r="J24" s="27"/>
      <c r="K24" s="67"/>
      <c r="L24" s="66"/>
    </row>
    <row r="25" spans="1:12" ht="15" customHeight="1" thickBot="1">
      <c r="A25" s="154" t="s">
        <v>29</v>
      </c>
      <c r="B25" s="155"/>
      <c r="C25" s="155"/>
      <c r="D25" s="156"/>
      <c r="E25" s="61">
        <f>IF(E21/E24&gt;100%,100%,E21/E24)</f>
        <v>1</v>
      </c>
      <c r="F25" s="78"/>
      <c r="G25" s="27"/>
      <c r="H25" s="27"/>
      <c r="I25" s="27"/>
      <c r="J25" s="27"/>
      <c r="K25" s="67"/>
      <c r="L25" s="66"/>
    </row>
    <row r="26" spans="1:12" ht="15" customHeight="1" thickBot="1">
      <c r="A26" s="142" t="s">
        <v>40</v>
      </c>
      <c r="B26" s="143"/>
      <c r="C26" s="36">
        <f>IF(E20&gt;E24,3.5%,IF(E20&lt;E24,G26))</f>
        <v>0.05</v>
      </c>
      <c r="D26" s="62" t="s">
        <v>41</v>
      </c>
      <c r="E26" s="63">
        <f>IF(H26&lt;0,0,H26)</f>
        <v>0.30000000000000004</v>
      </c>
      <c r="F26" s="78"/>
      <c r="G26" s="27">
        <v>0.05</v>
      </c>
      <c r="H26" s="37">
        <f>IF(E7="Masculino",(60-E12)*C26,IF(E7="Feminino",(55-E12)*C26))</f>
        <v>0.30000000000000004</v>
      </c>
      <c r="I26" s="27"/>
      <c r="J26" s="27"/>
      <c r="K26" s="67"/>
      <c r="L26" s="66"/>
    </row>
    <row r="27" spans="1:12" ht="23.25" customHeight="1" thickBot="1">
      <c r="A27" s="118" t="s">
        <v>28</v>
      </c>
      <c r="B27" s="119"/>
      <c r="C27" s="119"/>
      <c r="D27" s="119"/>
      <c r="E27" s="64">
        <f>E25-E26</f>
        <v>0.7</v>
      </c>
      <c r="F27" s="78"/>
      <c r="G27" s="27"/>
      <c r="H27" s="27"/>
      <c r="I27" s="27"/>
      <c r="J27" s="27"/>
      <c r="K27" s="67"/>
      <c r="L27" s="66"/>
    </row>
    <row r="28" spans="1:12" ht="15" customHeight="1" thickBot="1">
      <c r="A28" s="121" t="s">
        <v>17</v>
      </c>
      <c r="B28" s="122"/>
      <c r="C28" s="122"/>
      <c r="D28" s="122"/>
      <c r="E28" s="123"/>
      <c r="F28" s="78"/>
      <c r="G28" s="27"/>
      <c r="H28" s="27"/>
      <c r="I28" s="27"/>
      <c r="J28" s="27"/>
      <c r="K28" s="67"/>
      <c r="L28" s="66"/>
    </row>
    <row r="29" spans="1:12" ht="34.5" customHeight="1" thickBot="1">
      <c r="A29" s="115" t="s">
        <v>25</v>
      </c>
      <c r="B29" s="116"/>
      <c r="C29" s="116"/>
      <c r="D29" s="116"/>
      <c r="E29" s="117"/>
      <c r="F29" s="79"/>
      <c r="G29" s="27"/>
      <c r="H29" s="27"/>
      <c r="I29" s="27"/>
      <c r="J29" s="27"/>
      <c r="K29" s="67"/>
      <c r="L29" s="66"/>
    </row>
    <row r="30" spans="1:12" ht="35.25" customHeight="1" thickBot="1" thickTop="1">
      <c r="A30" s="124" t="s">
        <v>50</v>
      </c>
      <c r="B30" s="125"/>
      <c r="C30" s="125"/>
      <c r="D30" s="125"/>
      <c r="E30" s="42">
        <v>2850</v>
      </c>
      <c r="F30" s="79"/>
      <c r="G30" s="27"/>
      <c r="H30" s="27"/>
      <c r="I30" s="27"/>
      <c r="J30" s="27"/>
      <c r="K30" s="67"/>
      <c r="L30" s="66"/>
    </row>
    <row r="31" spans="1:12" ht="38.25" customHeight="1" thickBot="1" thickTop="1">
      <c r="A31" s="126" t="s">
        <v>53</v>
      </c>
      <c r="B31" s="127"/>
      <c r="C31" s="127"/>
      <c r="D31" s="127"/>
      <c r="E31" s="65">
        <v>2520</v>
      </c>
      <c r="F31" s="71"/>
      <c r="G31" s="27"/>
      <c r="H31" s="27"/>
      <c r="I31" s="27"/>
      <c r="J31" s="27"/>
      <c r="K31" s="67"/>
      <c r="L31" s="66"/>
    </row>
    <row r="32" spans="1:12" ht="30" customHeight="1" thickBot="1" thickTop="1">
      <c r="A32" s="120" t="s">
        <v>42</v>
      </c>
      <c r="B32" s="120"/>
      <c r="C32" s="120"/>
      <c r="D32" s="120"/>
      <c r="E32" s="81">
        <f>IF(I14&lt;4,"FALTA REQUISITO PARA CONCESSÃO",IF(I14=4,G32))</f>
        <v>1764</v>
      </c>
      <c r="F32" s="80"/>
      <c r="G32" s="29">
        <f>IF(E30&lt;E31,E30*E27,E31*E27)</f>
        <v>1764</v>
      </c>
      <c r="H32" s="27"/>
      <c r="I32" s="27"/>
      <c r="J32" s="27"/>
      <c r="K32" s="67"/>
      <c r="L32" s="66"/>
    </row>
    <row r="33" spans="1:6" ht="36" customHeight="1" thickBot="1" thickTop="1">
      <c r="A33" s="128" t="s">
        <v>26</v>
      </c>
      <c r="B33" s="129"/>
      <c r="C33" s="129"/>
      <c r="D33" s="129"/>
      <c r="E33" s="130"/>
      <c r="F33" s="6"/>
    </row>
    <row r="34" spans="1:6" ht="15" customHeight="1">
      <c r="A34" s="112" t="s">
        <v>13</v>
      </c>
      <c r="B34" s="113"/>
      <c r="C34" s="113"/>
      <c r="D34" s="113"/>
      <c r="E34" s="114"/>
      <c r="F34" s="8"/>
    </row>
    <row r="35" spans="1:11" ht="15" customHeight="1">
      <c r="A35" s="131" t="s">
        <v>55</v>
      </c>
      <c r="B35" s="12" t="s">
        <v>4</v>
      </c>
      <c r="C35" s="12" t="s">
        <v>5</v>
      </c>
      <c r="D35" s="134" t="s">
        <v>6</v>
      </c>
      <c r="E35" s="135"/>
      <c r="F35" s="5"/>
      <c r="G35" s="7"/>
      <c r="H35" s="9"/>
      <c r="I35" s="9"/>
      <c r="J35" s="9"/>
      <c r="K35" s="10"/>
    </row>
    <row r="36" spans="1:11" ht="15" customHeight="1">
      <c r="A36" s="132"/>
      <c r="B36" s="13" t="s">
        <v>2</v>
      </c>
      <c r="C36" s="14" t="s">
        <v>14</v>
      </c>
      <c r="D36" s="136"/>
      <c r="E36" s="137"/>
      <c r="F36" s="5"/>
      <c r="G36" s="9"/>
      <c r="H36" s="9"/>
      <c r="I36" s="9"/>
      <c r="J36" s="9"/>
      <c r="K36" s="10"/>
    </row>
    <row r="37" spans="1:11" ht="15" customHeight="1">
      <c r="A37" s="132"/>
      <c r="B37" s="13" t="s">
        <v>3</v>
      </c>
      <c r="C37" s="14" t="s">
        <v>14</v>
      </c>
      <c r="D37" s="136"/>
      <c r="E37" s="137"/>
      <c r="F37" s="5"/>
      <c r="G37" s="9"/>
      <c r="H37" s="9"/>
      <c r="I37" s="9"/>
      <c r="J37" s="9"/>
      <c r="K37" s="10"/>
    </row>
    <row r="38" spans="1:11" ht="15" customHeight="1">
      <c r="A38" s="132"/>
      <c r="B38" s="13" t="s">
        <v>1</v>
      </c>
      <c r="C38" s="14" t="s">
        <v>14</v>
      </c>
      <c r="D38" s="138"/>
      <c r="E38" s="139"/>
      <c r="F38" s="8"/>
      <c r="G38" s="9"/>
      <c r="H38" s="9"/>
      <c r="I38" s="9"/>
      <c r="J38" s="9"/>
      <c r="K38" s="10"/>
    </row>
    <row r="39" spans="1:11" ht="15" customHeight="1" thickBot="1">
      <c r="A39" s="133"/>
      <c r="B39" s="15" t="s">
        <v>8</v>
      </c>
      <c r="C39" s="16" t="s">
        <v>14</v>
      </c>
      <c r="D39" s="140"/>
      <c r="E39" s="141"/>
      <c r="F39" s="5"/>
      <c r="G39" s="9"/>
      <c r="H39" s="9"/>
      <c r="I39" s="9"/>
      <c r="J39" s="9"/>
      <c r="K39" s="10"/>
    </row>
    <row r="40" ht="15" customHeight="1">
      <c r="F40" s="4"/>
    </row>
  </sheetData>
  <sheetProtection password="E884" sheet="1" objects="1" scenarios="1"/>
  <protectedRanges>
    <protectedRange password="CC3D" sqref="B7:C7" name="Intervalo1_1"/>
  </protectedRanges>
  <mergeCells count="40">
    <mergeCell ref="A5:E5"/>
    <mergeCell ref="A10:E10"/>
    <mergeCell ref="A11:D11"/>
    <mergeCell ref="A12:D12"/>
    <mergeCell ref="A6:E6"/>
    <mergeCell ref="A13:D13"/>
    <mergeCell ref="A9:B9"/>
    <mergeCell ref="A8:B8"/>
    <mergeCell ref="A19:B19"/>
    <mergeCell ref="A24:D24"/>
    <mergeCell ref="A25:D25"/>
    <mergeCell ref="A22:D22"/>
    <mergeCell ref="A21:D21"/>
    <mergeCell ref="A23:B23"/>
    <mergeCell ref="A35:A39"/>
    <mergeCell ref="D35:E35"/>
    <mergeCell ref="D36:E36"/>
    <mergeCell ref="D37:E37"/>
    <mergeCell ref="D38:E38"/>
    <mergeCell ref="D39:E39"/>
    <mergeCell ref="B7:C7"/>
    <mergeCell ref="A34:E34"/>
    <mergeCell ref="A29:E29"/>
    <mergeCell ref="A27:D27"/>
    <mergeCell ref="A32:D32"/>
    <mergeCell ref="A28:E28"/>
    <mergeCell ref="A30:D30"/>
    <mergeCell ref="A31:D31"/>
    <mergeCell ref="A33:E33"/>
    <mergeCell ref="A26:B26"/>
    <mergeCell ref="B3:E3"/>
    <mergeCell ref="A18:B18"/>
    <mergeCell ref="A1:E1"/>
    <mergeCell ref="A20:D20"/>
    <mergeCell ref="A15:B15"/>
    <mergeCell ref="A16:B16"/>
    <mergeCell ref="A17:B17"/>
    <mergeCell ref="A2:E2"/>
    <mergeCell ref="B4:E4"/>
    <mergeCell ref="A14:E14"/>
  </mergeCells>
  <dataValidations count="2">
    <dataValidation type="list" allowBlank="1" showInputMessage="1" showErrorMessage="1" sqref="G13">
      <formula1>$J$13:$J$13</formula1>
    </dataValidation>
    <dataValidation type="list" allowBlank="1" showInputMessage="1" showErrorMessage="1" sqref="E7">
      <formula1>$I$6:$I$7</formula1>
    </dataValidation>
  </dataValidations>
  <printOptions/>
  <pageMargins left="0.5905511811023623" right="0.1968503937007874" top="0.1968503937007874" bottom="0.1968503937007874" header="0.5118110236220472" footer="0.5118110236220472"/>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MPS</dc:creator>
  <cp:keywords/>
  <dc:description/>
  <cp:lastModifiedBy>João de Carvalho</cp:lastModifiedBy>
  <cp:lastPrinted>2005-06-28T11:56:24Z</cp:lastPrinted>
  <dcterms:created xsi:type="dcterms:W3CDTF">2004-11-29T18:19:21Z</dcterms:created>
  <dcterms:modified xsi:type="dcterms:W3CDTF">2016-04-11T14:33:14Z</dcterms:modified>
  <cp:category/>
  <cp:version/>
  <cp:contentType/>
  <cp:contentStatus/>
</cp:coreProperties>
</file>