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us Documentos\Minhas Webs\"/>
    </mc:Choice>
  </mc:AlternateContent>
  <bookViews>
    <workbookView xWindow="0" yWindow="0" windowWidth="20490" windowHeight="7455" activeTab="2"/>
  </bookViews>
  <sheets>
    <sheet name="AJUDA" sheetId="2" r:id="rId1"/>
    <sheet name="RENDIMENTOS" sheetId="3" r:id="rId2"/>
    <sheet name="VAR.PATRIMONIAL PESSOA FISICA" sheetId="1" r:id="rId3"/>
  </sheets>
  <definedNames>
    <definedName name="_xlnm.Print_Area" localSheetId="1">RENDIMENTOS!$A$1:$I$41</definedName>
  </definedNames>
  <calcPr calcId="152511"/>
</workbook>
</file>

<file path=xl/calcChain.xml><?xml version="1.0" encoding="utf-8"?>
<calcChain xmlns="http://schemas.openxmlformats.org/spreadsheetml/2006/main">
  <c r="H50" i="1" l="1"/>
  <c r="G50" i="1"/>
  <c r="G41" i="1"/>
  <c r="H7" i="1" l="1"/>
  <c r="G6" i="1"/>
  <c r="H5" i="1"/>
  <c r="G4" i="1"/>
  <c r="I16" i="1" l="1"/>
  <c r="H16" i="1"/>
  <c r="H34" i="1" l="1"/>
  <c r="I29" i="1" l="1"/>
  <c r="H19" i="1" l="1"/>
  <c r="I19" i="1"/>
  <c r="H29" i="1"/>
  <c r="I13" i="1"/>
  <c r="H13" i="1"/>
  <c r="H17" i="1" s="1"/>
  <c r="H18" i="1"/>
  <c r="H26" i="1" s="1"/>
  <c r="I18" i="1"/>
  <c r="H27" i="1"/>
  <c r="I28" i="1"/>
  <c r="I26" i="1" l="1"/>
  <c r="A58" i="2"/>
  <c r="A51" i="2"/>
  <c r="A57" i="2"/>
  <c r="M46" i="1"/>
  <c r="M47" i="1"/>
  <c r="M45" i="1"/>
  <c r="M21" i="1"/>
  <c r="N21" i="1" s="1"/>
  <c r="N20" i="1"/>
  <c r="N41" i="1"/>
  <c r="M22" i="1"/>
  <c r="N22" i="1" s="1"/>
  <c r="N32" i="1"/>
  <c r="O20" i="1"/>
  <c r="O41" i="1"/>
  <c r="I41" i="1" s="1"/>
  <c r="G62" i="1" s="1"/>
  <c r="A31" i="2"/>
  <c r="I17" i="1"/>
  <c r="I36" i="1" s="1"/>
  <c r="I34" i="1"/>
  <c r="G33" i="1"/>
  <c r="G32" i="1"/>
  <c r="H41" i="1" l="1"/>
  <c r="G61" i="1" s="1"/>
  <c r="N61" i="1" s="1"/>
  <c r="O61" i="1" s="1"/>
  <c r="P61" i="1" s="1"/>
  <c r="H61" i="1" s="1"/>
  <c r="N18" i="1"/>
  <c r="O18" i="1"/>
  <c r="N62" i="1"/>
  <c r="O62" i="1" s="1"/>
  <c r="P41" i="1"/>
  <c r="G60" i="1" s="1"/>
  <c r="N60" i="1" s="1"/>
  <c r="O60" i="1" s="1"/>
  <c r="P60" i="1" s="1"/>
  <c r="I60" i="1" s="1"/>
  <c r="O22" i="1"/>
  <c r="O21" i="1"/>
  <c r="I44" i="1"/>
  <c r="H37" i="1"/>
  <c r="N23" i="1"/>
  <c r="H44" i="1" l="1"/>
  <c r="I43" i="1"/>
  <c r="G55" i="1"/>
  <c r="N55" i="1" s="1"/>
  <c r="O55" i="1" s="1"/>
  <c r="O23" i="1"/>
  <c r="G56" i="1" s="1"/>
  <c r="N56" i="1" s="1"/>
  <c r="O56" i="1" s="1"/>
  <c r="P56" i="1" s="1"/>
  <c r="I37" i="1"/>
  <c r="I61" i="1"/>
  <c r="P62" i="1"/>
  <c r="G54" i="1" l="1"/>
  <c r="H56" i="1"/>
  <c r="I56" i="1"/>
  <c r="I62" i="1"/>
  <c r="H62" i="1"/>
  <c r="H60" i="1"/>
  <c r="P55" i="1"/>
  <c r="N54" i="1" l="1"/>
  <c r="O54" i="1" s="1"/>
  <c r="I55" i="1"/>
  <c r="H55" i="1"/>
  <c r="P54" i="1" l="1"/>
  <c r="H54" i="1" s="1"/>
  <c r="I54" i="1" l="1"/>
</calcChain>
</file>

<file path=xl/sharedStrings.xml><?xml version="1.0" encoding="utf-8"?>
<sst xmlns="http://schemas.openxmlformats.org/spreadsheetml/2006/main" count="296" uniqueCount="163">
  <si>
    <t>Rendimentos Isentos e Não Tributáveis</t>
  </si>
  <si>
    <t>VALOR R$</t>
  </si>
  <si>
    <t xml:space="preserve">Bens e Direitos em </t>
  </si>
  <si>
    <t>DADOS DE SUA DECLARAÇÃO PESSOA FÍSICA</t>
  </si>
  <si>
    <t>Rendimentos Tributáveis (TOTAL)</t>
  </si>
  <si>
    <t xml:space="preserve">Dívidas e ônus reais em </t>
  </si>
  <si>
    <t>CPF</t>
  </si>
  <si>
    <t xml:space="preserve">SIGNIFICA QUE VOCÊ ESTÁ COM VARIAÇÃO PATRIMONIAL A DESCOBERTO! </t>
  </si>
  <si>
    <t>Deduções Dependentes</t>
  </si>
  <si>
    <t>Deduções Despesa com Instrução</t>
  </si>
  <si>
    <t>Deduções Previdencia Social Oficial + Privada</t>
  </si>
  <si>
    <t>Deduções Pensão Alim. Judicial + Escrit. Pública</t>
  </si>
  <si>
    <t>Deduções despesas Médicas</t>
  </si>
  <si>
    <t>Imposto de renda retido ou pago diretamento</t>
  </si>
  <si>
    <t>OPÇÃO PELO DESCONTO SIMPLIFICADO</t>
  </si>
  <si>
    <t>TETO-MÁXIMO</t>
  </si>
  <si>
    <t>ALTERAR ANUAL</t>
  </si>
  <si>
    <t>UTILIZANDO O MODELO COMPLETO DA DECLARAÇÃO DE RENDA DE AJUSTE ANUAL</t>
  </si>
  <si>
    <t>UTILIZANDO O MODELO SIMPLIFICADO DA DECLARAÇÃO DE RENDA DE AJUSTE ANUAL</t>
  </si>
  <si>
    <t>DESCONTO 20%</t>
  </si>
  <si>
    <t>TETO MÁXIMO</t>
  </si>
  <si>
    <t>EM CONJUNTO (DECLARAÇÃO COMPLETA)</t>
  </si>
  <si>
    <t>EM CONJUNTO (DECLARAÇÃO SIMPLIFICADA)</t>
  </si>
  <si>
    <t>B.CÁLCULO</t>
  </si>
  <si>
    <t>QUADRO COMPARATIVO DECLARAÇÃO DE AJUSTE ANUAL (COMPLETA)</t>
  </si>
  <si>
    <t>IMPOSTO A PAGAR</t>
  </si>
  <si>
    <t>IMPOSTO A RESTITUIR</t>
  </si>
  <si>
    <t>QUADRO COMPARATIVO DECLARAÇÃO DE AJUSTE ANUAL (SIMPLIFICADA)</t>
  </si>
  <si>
    <t>VALOR DO DEPENDENTE</t>
  </si>
  <si>
    <t>Angelo Adalberto Tonon</t>
  </si>
  <si>
    <t>Variação Patrimonial Pessoa Física</t>
  </si>
  <si>
    <t>Autor</t>
  </si>
  <si>
    <t>Atualizada</t>
  </si>
  <si>
    <t>Planilha</t>
  </si>
  <si>
    <t>Versão</t>
  </si>
  <si>
    <t>V01.E01.T01</t>
  </si>
  <si>
    <t>E-Mail</t>
  </si>
  <si>
    <t>APURAÇÃO DA VARIAÇÃO PATRIMONIAL  E COMPARATIVA DECLARAÇÃO COMPLETA E SIMPLIFICADA</t>
  </si>
  <si>
    <t>das opções que o contribuinte tem para fazer sua declaração de renda, ou seja, compara</t>
  </si>
  <si>
    <t>a entrega em conjunto e a entrega em separado, também faz comparação com a declaração</t>
  </si>
  <si>
    <t>Além de verificar a variação patrimonial do contribuinte, agora o sistema faz o comparativo</t>
  </si>
  <si>
    <t>de ajuste anual completa e declaração de ajuste anual simplificada, separadamente.</t>
  </si>
  <si>
    <t>atualizada</t>
  </si>
  <si>
    <t>a</t>
  </si>
  <si>
    <t>V01.E00.T00</t>
  </si>
  <si>
    <t>Como usar o programa:-</t>
  </si>
  <si>
    <t>Entre na Planilha VAR.PATRIMONIAL PESSOA FÍSICA, alimente com valores os quadros em</t>
  </si>
  <si>
    <t>tire um relatório para verificação, da composição da variação patrimonial do contribuinte e também</t>
  </si>
  <si>
    <t>da melhor opção de entrega da declaração completa ou simplificada.</t>
  </si>
  <si>
    <t>V01.E02.T01</t>
  </si>
  <si>
    <t>VOCÊ SERÁ NOTIFICAÇÃO PELO IMPOSTO DE RENDA! POIS ENTROU DINHEIRO OU BENS SEM ORIGEM EM SUA DECLARAÇÃO</t>
  </si>
  <si>
    <t>Agradecimento do Sr. Vanderlei S Alves da Cidade São Paulo</t>
  </si>
  <si>
    <t xml:space="preserve">Detectou erro no saldo célula G54, estava somando indevidamento os rendimentos isentos e não </t>
  </si>
  <si>
    <t xml:space="preserve">Detectou também que na apuração da variação patrimonial no modelo simplificado, não estava </t>
  </si>
  <si>
    <t>tributáveis. Regularização feita nesta versão</t>
  </si>
  <si>
    <t>sendo deduzido o imposto de renda retido ano-calendário. Regularização feita nesta versão.</t>
  </si>
  <si>
    <t xml:space="preserve">ANGELO ADALBERTO TONON - variação patrimonial (PF) </t>
  </si>
  <si>
    <t>branco desta planilha, após alimentar  os campos necessários, desça a barra de rolagem ou</t>
  </si>
  <si>
    <t xml:space="preserve">VALOR R$ </t>
  </si>
  <si>
    <t>Formação</t>
  </si>
  <si>
    <t>Professor, Pedagogo, Técnico em Contabilidade, Técnico em Seguranda no Trabalho e Técnico em eletrotécnica.</t>
  </si>
  <si>
    <t>V01.E03.T01</t>
  </si>
  <si>
    <t>Exercício 2009 Ano-Base 2008</t>
  </si>
  <si>
    <t>FIM 2009</t>
  </si>
  <si>
    <t>TITULAR</t>
  </si>
  <si>
    <t>OUTROS</t>
  </si>
  <si>
    <t>NOME DO CONTRIBUINTE (TITULAR)/(ESPOSO)</t>
  </si>
  <si>
    <t>NOME DO CONTRIBUINTE (OUTROS)/(ESPOSA)</t>
  </si>
  <si>
    <t xml:space="preserve">EVOLUÇÃO PATRIMONIAL </t>
  </si>
  <si>
    <t>EM SEPARADO - DECLARAÇÃO COMPLETA (TITULAR)</t>
  </si>
  <si>
    <t>EM SEPARADO - DECLARAÇÃO COMPLETA (OUTROS)/(MULHER)</t>
  </si>
  <si>
    <t>COMPOSIÇÃO DA VARIAÇÃO PATRIMONIAL (EM CONJUNTO)</t>
  </si>
  <si>
    <t>COMPOSIÇÃO DA VARIAÇÃO PATRIMONIAL(EM SEPARADO)</t>
  </si>
  <si>
    <r>
      <t>NOTA IMPORTANTE</t>
    </r>
    <r>
      <rPr>
        <sz val="10"/>
        <color indexed="10"/>
        <rFont val="Arial"/>
        <family val="2"/>
      </rPr>
      <t>:-</t>
    </r>
    <r>
      <rPr>
        <b/>
        <sz val="10"/>
        <rFont val="Arial"/>
        <family val="2"/>
      </rPr>
      <t xml:space="preserve"> COMPOSIÇÃO DA VARIAÇÃO PATRIMONIAL NEGATIVA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(VERMELHA):</t>
    </r>
  </si>
  <si>
    <t>V01.E04.T00</t>
  </si>
  <si>
    <t>Foi implantado nesta versão um limitador das despesas com instruções acima do teto permitido.</t>
  </si>
  <si>
    <t>Foram atualizadas todas as tabelas;</t>
  </si>
  <si>
    <t>Na versão anterior o programa não estava fazendo o cálculo corretamente.</t>
  </si>
  <si>
    <t>Somar Pgtos e Doações Efetuadas não dedutivel (TITULAR)</t>
  </si>
  <si>
    <t>Somar Pgtos e Doações Efetuadas não dedutivel (OUTROS)</t>
  </si>
  <si>
    <t xml:space="preserve">V01.E04.T01 </t>
  </si>
  <si>
    <t>angelo.tonon@ig.com.br</t>
  </si>
  <si>
    <t>Atualização do programa para exércicio 2011 - ano base 2010</t>
  </si>
  <si>
    <t>Atualização do programa para exércicio 2010 - ano base 2009</t>
  </si>
  <si>
    <t>V01.E04.T01</t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</si>
  <si>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R$ 22.487,25</t>
    </r>
  </si>
  <si>
    <r>
      <t xml:space="preserve">Limite de dedução por dependente </t>
    </r>
    <r>
      <rPr>
        <b/>
        <sz val="10"/>
        <color indexed="10"/>
        <rFont val="Arial"/>
        <family val="2"/>
      </rPr>
      <t>R$ 1.808,28</t>
    </r>
  </si>
  <si>
    <r>
      <t>Limite de dedução com educação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R$ 2.830,84</t>
    </r>
  </si>
  <si>
    <t>Exercício 2011 Ano-Base 2010</t>
  </si>
  <si>
    <r>
      <t xml:space="preserve">Prazo de entrega de </t>
    </r>
    <r>
      <rPr>
        <b/>
        <sz val="10"/>
        <color indexed="10"/>
        <rFont val="Arial"/>
        <family val="2"/>
      </rPr>
      <t>01/03/2010 a 29/04/2010</t>
    </r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</si>
  <si>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>R$ 13.317,09</t>
    </r>
  </si>
  <si>
    <t>valida até</t>
  </si>
  <si>
    <t>DEPENDENTE</t>
  </si>
  <si>
    <t>V01.E04.T02</t>
  </si>
  <si>
    <t>Atualização do programa para exércicio 2012 - ano base 2011</t>
  </si>
  <si>
    <r>
      <t xml:space="preserve">prazo de entrega de </t>
    </r>
    <r>
      <rPr>
        <b/>
        <sz val="10"/>
        <color rgb="FFFF0000"/>
        <rFont val="Arial"/>
        <family val="2"/>
      </rPr>
      <t>01/03/2012 a 30/04/2012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</si>
  <si>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R$ 23.499,15</t>
    </r>
  </si>
  <si>
    <r>
      <t xml:space="preserve">Limite de dedução por dependente </t>
    </r>
    <r>
      <rPr>
        <b/>
        <sz val="10"/>
        <color indexed="10"/>
        <rFont val="Arial"/>
        <family val="2"/>
      </rPr>
      <t xml:space="preserve">R$ </t>
    </r>
  </si>
  <si>
    <r>
      <t>Limite de dedução com educação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R$ </t>
    </r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</si>
  <si>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>R$ 13.916,36</t>
    </r>
  </si>
  <si>
    <t>valido  até</t>
  </si>
  <si>
    <t>Exercício 2012 Ano-Base 2011</t>
  </si>
  <si>
    <t>V01.E04.T03</t>
  </si>
  <si>
    <t>obs:- A referida alteração não interfere no cálculo da variação patrimonial</t>
  </si>
  <si>
    <t>Atualizada para corrigir erro interno na tabela do imposto de renda</t>
  </si>
  <si>
    <t>V02.E00.T00</t>
  </si>
  <si>
    <t>Exercício 2013 Ano-Base 2012</t>
  </si>
  <si>
    <r>
      <t xml:space="preserve">prazo de entrega de </t>
    </r>
    <r>
      <rPr>
        <b/>
        <sz val="10"/>
        <color rgb="FFFF0000"/>
        <rFont val="Arial"/>
        <family val="2"/>
      </rPr>
      <t>01/03/2013 a 30/04/2013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</si>
  <si>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R$ 24.556,65</t>
    </r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</si>
  <si>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>R$ 14.542,60</t>
    </r>
  </si>
  <si>
    <t>Atualização do programa para exércicio 2013 - ano base 2012</t>
  </si>
  <si>
    <t>Exercício 2014 Ano-Base 2013</t>
  </si>
  <si>
    <r>
      <t xml:space="preserve">prazo de entrega de </t>
    </r>
    <r>
      <rPr>
        <b/>
        <sz val="10"/>
        <color rgb="FFFF0000"/>
        <rFont val="Arial"/>
        <family val="2"/>
      </rPr>
      <t>01/03/2014 a 30/04/2014</t>
    </r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</si>
  <si>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 xml:space="preserve">R$ 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</si>
  <si>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R$ 25.661,70</t>
    </r>
  </si>
  <si>
    <t>A multa, para quem entregar a declaração fora do prazo, é de 1% ao mês, sendo o valor mínimo R$ 165,74 e máximo de 20% do imposto devido.</t>
  </si>
  <si>
    <t>V03.0</t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</si>
  <si>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 xml:space="preserve">Rendimento superior a r$ 25.661,70;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 R$ 40.000,00;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31/12/2013, bens e direitos superior a R$ 300.000,00;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R$ 128.308,50, ou que vá compensar, no ano-base de 2013 ou depois, prejuizos de anos anteriores ou ano-base de 2013;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</si>
  <si>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t>Atualização do programa para exércicio 2014 - ano-base 2013</t>
  </si>
  <si>
    <r>
      <t xml:space="preserve">Parcelamento: O imposto devido poderá ser dividido em 8 parcelas, cada parcela não pode ser inferior a r$ 50,00. Imposto a pagar inferior a R$ 100,00, deve ser pago à vista. </t>
    </r>
    <r>
      <rPr>
        <b/>
        <sz val="10"/>
        <rFont val="Arial"/>
        <family val="2"/>
      </rPr>
      <t xml:space="preserve">Obs 1º parcela ou cota única vencimento 30/04/2014. </t>
    </r>
  </si>
  <si>
    <r>
      <t>- recebeu rendimentos tributáveis , sujeitos ao ajuste na declaração, cuja soma anual foi superior a </t>
    </r>
    <r>
      <rPr>
        <b/>
        <sz val="10"/>
        <rFont val="Arial"/>
        <family val="2"/>
      </rPr>
      <t>R$ 25.661,70</t>
    </r>
    <r>
      <rPr>
        <sz val="10"/>
        <rFont val="Arial"/>
        <family val="2"/>
      </rPr>
      <t>; </t>
    </r>
  </si>
  <si>
    <r>
      <t xml:space="preserve">prazo de entrega de </t>
    </r>
    <r>
      <rPr>
        <b/>
        <sz val="10"/>
        <color rgb="FFFF0000"/>
        <rFont val="Arial"/>
        <family val="2"/>
      </rPr>
      <t>01/03/2015 a 30/04/2015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</si>
  <si>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R$ 26.816,55</t>
    </r>
  </si>
  <si>
    <r>
      <t>recebeu rendimentos tributáveis , sujeitos ao ajuste na declaração, cuja soma anual foi superior a </t>
    </r>
    <r>
      <rPr>
        <b/>
        <sz val="10"/>
        <rFont val="Arial"/>
        <family val="2"/>
      </rPr>
      <t>R$ 26.816,55</t>
    </r>
    <r>
      <rPr>
        <sz val="10"/>
        <rFont val="Arial"/>
        <family val="2"/>
      </rPr>
      <t>; </t>
    </r>
  </si>
  <si>
    <r>
      <t xml:space="preserve">A multa, para quem entregar a declaração fora do prazo, é de 1% ao mês, sendo o valor mínimo </t>
    </r>
    <r>
      <rPr>
        <b/>
        <sz val="10"/>
        <color rgb="FFFF0000"/>
        <rFont val="Arial"/>
        <family val="2"/>
      </rPr>
      <t xml:space="preserve">R$ 165,74 </t>
    </r>
    <r>
      <rPr>
        <sz val="10"/>
        <rFont val="Arial"/>
        <family val="2"/>
      </rPr>
      <t>e máximo de 20% do imposto devido.</t>
    </r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</si>
  <si>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 xml:space="preserve">Rendimento superior a r$ </t>
    </r>
    <r>
      <rPr>
        <b/>
        <sz val="10"/>
        <color rgb="FFFF0000"/>
        <rFont val="Arial"/>
        <family val="2"/>
      </rPr>
      <t>26.816,55;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</t>
    </r>
    <r>
      <rPr>
        <b/>
        <sz val="10"/>
        <color rgb="FFFF0000"/>
        <rFont val="Arial"/>
        <family val="2"/>
      </rPr>
      <t xml:space="preserve"> R$ 40.000,00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31/12/2014, bens e direitos superior a </t>
    </r>
    <r>
      <rPr>
        <b/>
        <sz val="10"/>
        <color rgb="FFFF0000"/>
        <rFont val="Arial"/>
        <family val="2"/>
      </rPr>
      <t>R$ 300.000,00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</t>
    </r>
    <r>
      <rPr>
        <b/>
        <sz val="10"/>
        <color rgb="FFFF0000"/>
        <rFont val="Arial"/>
        <family val="2"/>
      </rPr>
      <t>R$ 134.082,75</t>
    </r>
    <r>
      <rPr>
        <sz val="10"/>
        <rFont val="Arial"/>
        <family val="2"/>
      </rPr>
      <t xml:space="preserve">, ou que vá compensar, no ano-base de 2014 ou depois, prejuizos de anos anteriores ou ano-base de 2014;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</si>
  <si>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t>V1/2015</t>
  </si>
  <si>
    <t>Exercício 2015 Ano-Base 2014</t>
  </si>
  <si>
    <t>valor dedutivel empregada doméstica</t>
  </si>
  <si>
    <t>FONTE PAGADORA</t>
  </si>
  <si>
    <t>CNPJ</t>
  </si>
  <si>
    <t>Contrib. Previd. Social</t>
  </si>
  <si>
    <t>Contrib. Previd. Privada</t>
  </si>
  <si>
    <t>Rend. Tributáveis</t>
  </si>
  <si>
    <t>Imposto de Renda Retido na Fonte</t>
  </si>
  <si>
    <t>Rend. Tributável Exclusivo na Fonte</t>
  </si>
  <si>
    <t xml:space="preserve">Imp. de Renda Ret. na fonte sobre 13º Sal. </t>
  </si>
  <si>
    <t>Deduções (12% recolhido ao INSS sobre a empregada Doméstica)</t>
  </si>
  <si>
    <t>DADOS DAS FONTES PAGADORAS DO TITULAR DA DECLARAÇÃO</t>
  </si>
  <si>
    <t xml:space="preserve">DADOS DAS FONTES PAGADORAS DO DEPENDENTE </t>
  </si>
  <si>
    <t>NOME</t>
  </si>
  <si>
    <t>Rend. Trib. Exclusivo na Fonte (13º Salário)</t>
  </si>
  <si>
    <t>Rendimentos Sujeitos à Tributação Exclusiva (13º Salário)</t>
  </si>
  <si>
    <t>Rendimento Sujeitos à Tributação Exclusiva na fonte exceto 13º Salário</t>
  </si>
  <si>
    <t>Atualização do programa para exércicio 2015 - ano-base 2014</t>
  </si>
  <si>
    <r>
      <t xml:space="preserve">Parcelamento: O imposto devido poderá ser dividido em 8 parcelas, cada parcela não pode ser inferior a </t>
    </r>
    <r>
      <rPr>
        <b/>
        <sz val="10"/>
        <color rgb="FFFF0000"/>
        <rFont val="Arial"/>
        <family val="2"/>
      </rPr>
      <t>r$ 50,00</t>
    </r>
    <r>
      <rPr>
        <sz val="10"/>
        <rFont val="Arial"/>
        <family val="2"/>
      </rPr>
      <t xml:space="preserve">. Imposto a pagar inferior a </t>
    </r>
    <r>
      <rPr>
        <b/>
        <sz val="10"/>
        <color rgb="FFFF0000"/>
        <rFont val="Arial"/>
        <family val="2"/>
      </rPr>
      <t>R$ 100,00</t>
    </r>
    <r>
      <rPr>
        <sz val="10"/>
        <rFont val="Arial"/>
        <family val="2"/>
      </rPr>
      <t xml:space="preserve">, deve ser pago à vista. </t>
    </r>
    <r>
      <rPr>
        <b/>
        <sz val="10"/>
        <rFont val="Arial"/>
        <family val="2"/>
      </rPr>
      <t xml:space="preserve">Obs 1º parcela ou cota única vencimento 30/04/2014. </t>
    </r>
  </si>
  <si>
    <t>Total dos Rendimentos Titular(Linhas H13 a H16) e Outros (Linhas I13 a I16)</t>
  </si>
  <si>
    <t>Soma das linhas 18 a 25 da letra H ou Letra I</t>
  </si>
  <si>
    <t>V2/2015</t>
  </si>
  <si>
    <t xml:space="preserve"> </t>
  </si>
  <si>
    <t>12/03/2015 V2/2015</t>
  </si>
  <si>
    <t xml:space="preserve">Obrigado ao Contador Sr. Emerson D'Leon Lorenzon, por detectar o problema na versão anterior :- O valor do Imposto de Renda sobre o 13º Salário, estava sendo somado ao 13º salario. </t>
  </si>
  <si>
    <r>
      <t>Fiz um ajuste nesta versão: Os nomes dos declarantes devem ser lançados na planilha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RENDIMENTOS</t>
    </r>
    <r>
      <rPr>
        <sz val="10"/>
        <rFont val="Arial"/>
        <family val="2"/>
      </rPr>
      <t xml:space="preserve"> e automaticamente será mostrada na planilha de variação patrimonial</t>
    </r>
  </si>
  <si>
    <t>DECLARAÇÃO DE IMPOSTO DE RENDA PESSOA FISICA  - EXERCÍCIO 2016 - ANO- ALENDÁRIO 2015</t>
  </si>
  <si>
    <t>27/02/2016 - última versão do programa</t>
  </si>
  <si>
    <t>V3/2015</t>
  </si>
  <si>
    <t>Exercício 2016 Ano-Base 2015</t>
  </si>
  <si>
    <t>V3/2016</t>
  </si>
  <si>
    <t>Atualização do programa para exércicio 2016 - ano-base 2015</t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</si>
  <si>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R$ 28.123,91</t>
    </r>
  </si>
  <si>
    <r>
      <t>recebeu rendimentos tributáveis , sujeitos ao ajuste na declaração, cuja soma anual foi superior a </t>
    </r>
    <r>
      <rPr>
        <b/>
        <sz val="10"/>
        <rFont val="Arial"/>
        <family val="2"/>
      </rPr>
      <t>R$ 28.123,91</t>
    </r>
    <r>
      <rPr>
        <sz val="10"/>
        <rFont val="Arial"/>
        <family val="2"/>
      </rPr>
      <t>; </t>
    </r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</si>
  <si>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 xml:space="preserve">Rendimento superior a r$ </t>
    </r>
    <r>
      <rPr>
        <b/>
        <sz val="10"/>
        <color rgb="FFFF0000"/>
        <rFont val="Arial"/>
        <family val="2"/>
      </rPr>
      <t>28.123,91;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</t>
    </r>
    <r>
      <rPr>
        <b/>
        <sz val="10"/>
        <color rgb="FFFF0000"/>
        <rFont val="Arial"/>
        <family val="2"/>
      </rPr>
      <t xml:space="preserve"> R$ 40.000,00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31/12/2014, bens e direitos superior a </t>
    </r>
    <r>
      <rPr>
        <b/>
        <sz val="10"/>
        <color rgb="FFFF0000"/>
        <rFont val="Arial"/>
        <family val="2"/>
      </rPr>
      <t>R$ 300.000,00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</t>
    </r>
    <r>
      <rPr>
        <b/>
        <sz val="10"/>
        <color rgb="FFFF0000"/>
        <rFont val="Arial"/>
        <family val="2"/>
      </rPr>
      <t>R$ 140.619,55</t>
    </r>
    <r>
      <rPr>
        <sz val="10"/>
        <rFont val="Arial"/>
        <family val="2"/>
      </rPr>
      <t xml:space="preserve">, ou que vá compensar, no ano-base de 2015 ou depois, prejuizos de anos anteriores ou ano-base de 2014;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</si>
  <si>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r>
      <t xml:space="preserve">prazo de entrega de </t>
    </r>
    <r>
      <rPr>
        <b/>
        <sz val="10"/>
        <color rgb="FFFF0000"/>
        <rFont val="Arial"/>
        <family val="2"/>
      </rPr>
      <t>01/03/2016 a 29/04/2016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</si>
</sst>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indexed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u/>
      <sz val="10"/>
      <name val="Arial"/>
      <family val="2"/>
    </font>
    <font>
      <sz val="8"/>
      <color rgb="FF000000"/>
      <name val="Tahoma"/>
      <family val="2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i/>
      <sz val="10"/>
      <color rgb="FFFF0000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344">
    <xf numFmtId="0" fontId="0" fillId="0" borderId="0" xfId="0"/>
    <xf numFmtId="165" fontId="0" fillId="0" borderId="0" xfId="2" applyFont="1"/>
    <xf numFmtId="0" fontId="3" fillId="0" borderId="0" xfId="0" applyFont="1"/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5" fontId="9" fillId="3" borderId="1" xfId="2" applyFont="1" applyFill="1" applyBorder="1" applyProtection="1">
      <protection hidden="1"/>
    </xf>
    <xf numFmtId="40" fontId="6" fillId="3" borderId="2" xfId="0" applyNumberFormat="1" applyFont="1" applyFill="1" applyBorder="1" applyAlignment="1">
      <alignment horizontal="right"/>
    </xf>
    <xf numFmtId="165" fontId="6" fillId="3" borderId="1" xfId="2" applyFont="1" applyFill="1" applyBorder="1" applyAlignment="1">
      <alignment horizontal="center"/>
    </xf>
    <xf numFmtId="0" fontId="0" fillId="0" borderId="0" xfId="0" applyFill="1"/>
    <xf numFmtId="0" fontId="0" fillId="0" borderId="0" xfId="0" applyProtection="1">
      <protection locked="0"/>
    </xf>
    <xf numFmtId="165" fontId="9" fillId="4" borderId="3" xfId="2" applyFont="1" applyFill="1" applyBorder="1" applyProtection="1">
      <protection locked="0"/>
    </xf>
    <xf numFmtId="165" fontId="9" fillId="4" borderId="4" xfId="2" applyFont="1" applyFill="1" applyBorder="1" applyProtection="1">
      <protection locked="0"/>
    </xf>
    <xf numFmtId="165" fontId="9" fillId="4" borderId="6" xfId="2" applyFont="1" applyFill="1" applyBorder="1" applyProtection="1">
      <protection locked="0"/>
    </xf>
    <xf numFmtId="0" fontId="0" fillId="5" borderId="0" xfId="0" applyFill="1"/>
    <xf numFmtId="0" fontId="0" fillId="5" borderId="0" xfId="0" applyFill="1" applyProtection="1">
      <protection hidden="1"/>
    </xf>
    <xf numFmtId="0" fontId="5" fillId="5" borderId="0" xfId="0" applyFont="1" applyFill="1"/>
    <xf numFmtId="0" fontId="4" fillId="5" borderId="0" xfId="0" applyFont="1" applyFill="1"/>
    <xf numFmtId="0" fontId="8" fillId="5" borderId="0" xfId="0" applyFont="1" applyFill="1" applyAlignment="1">
      <alignment horizontal="center"/>
    </xf>
    <xf numFmtId="165" fontId="0" fillId="5" borderId="0" xfId="2" applyFont="1" applyFill="1"/>
    <xf numFmtId="165" fontId="8" fillId="5" borderId="0" xfId="2" applyFont="1" applyFill="1" applyAlignment="1">
      <alignment horizontal="center"/>
    </xf>
    <xf numFmtId="0" fontId="8" fillId="5" borderId="7" xfId="0" applyFont="1" applyFill="1" applyBorder="1" applyAlignment="1">
      <alignment horizontal="left"/>
    </xf>
    <xf numFmtId="165" fontId="9" fillId="5" borderId="3" xfId="2" applyFont="1" applyFill="1" applyBorder="1" applyProtection="1">
      <protection hidden="1"/>
    </xf>
    <xf numFmtId="165" fontId="9" fillId="5" borderId="8" xfId="2" applyFont="1" applyFill="1" applyBorder="1" applyProtection="1">
      <protection hidden="1"/>
    </xf>
    <xf numFmtId="165" fontId="9" fillId="4" borderId="8" xfId="2" applyFont="1" applyFill="1" applyBorder="1" applyProtection="1">
      <protection locked="0"/>
    </xf>
    <xf numFmtId="165" fontId="9" fillId="4" borderId="10" xfId="2" applyFont="1" applyFill="1" applyBorder="1" applyProtection="1">
      <protection locked="0"/>
    </xf>
    <xf numFmtId="0" fontId="8" fillId="5" borderId="11" xfId="0" applyFont="1" applyFill="1" applyBorder="1" applyAlignment="1">
      <alignment horizontal="left"/>
    </xf>
    <xf numFmtId="165" fontId="9" fillId="4" borderId="12" xfId="2" applyFont="1" applyFill="1" applyBorder="1" applyProtection="1">
      <protection locked="0"/>
    </xf>
    <xf numFmtId="14" fontId="8" fillId="5" borderId="13" xfId="0" applyNumberFormat="1" applyFont="1" applyFill="1" applyBorder="1" applyAlignment="1">
      <alignment horizontal="right"/>
    </xf>
    <xf numFmtId="165" fontId="9" fillId="5" borderId="12" xfId="2" applyFont="1" applyFill="1" applyBorder="1" applyProtection="1">
      <protection hidden="1"/>
    </xf>
    <xf numFmtId="40" fontId="6" fillId="3" borderId="15" xfId="0" applyNumberFormat="1" applyFont="1" applyFill="1" applyBorder="1" applyAlignment="1">
      <alignment horizontal="right"/>
    </xf>
    <xf numFmtId="165" fontId="9" fillId="5" borderId="0" xfId="2" applyFont="1" applyFill="1" applyBorder="1" applyProtection="1">
      <protection hidden="1"/>
    </xf>
    <xf numFmtId="0" fontId="3" fillId="5" borderId="0" xfId="0" applyFont="1" applyFill="1"/>
    <xf numFmtId="0" fontId="8" fillId="3" borderId="7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165" fontId="9" fillId="3" borderId="12" xfId="2" applyFont="1" applyFill="1" applyBorder="1" applyProtection="1">
      <protection hidden="1"/>
    </xf>
    <xf numFmtId="0" fontId="8" fillId="5" borderId="0" xfId="0" applyFont="1" applyFill="1" applyBorder="1" applyAlignment="1" applyProtection="1">
      <alignment horizontal="left"/>
      <protection hidden="1"/>
    </xf>
    <xf numFmtId="165" fontId="9" fillId="5" borderId="17" xfId="2" applyFont="1" applyFill="1" applyBorder="1" applyProtection="1">
      <protection hidden="1"/>
    </xf>
    <xf numFmtId="40" fontId="6" fillId="0" borderId="0" xfId="0" applyNumberFormat="1" applyFont="1" applyFill="1" applyBorder="1" applyAlignment="1">
      <alignment horizontal="right"/>
    </xf>
    <xf numFmtId="165" fontId="9" fillId="3" borderId="18" xfId="2" applyFont="1" applyFill="1" applyBorder="1" applyAlignment="1" applyProtection="1">
      <alignment horizontal="center" shrinkToFit="1"/>
      <protection hidden="1"/>
    </xf>
    <xf numFmtId="165" fontId="9" fillId="3" borderId="1" xfId="2" applyFont="1" applyFill="1" applyBorder="1" applyAlignment="1" applyProtection="1">
      <alignment horizontal="center" shrinkToFit="1"/>
      <protection hidden="1"/>
    </xf>
    <xf numFmtId="164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0" fontId="14" fillId="0" borderId="0" xfId="0" applyFont="1" applyProtection="1">
      <protection locked="0"/>
    </xf>
    <xf numFmtId="4" fontId="8" fillId="5" borderId="19" xfId="0" applyNumberFormat="1" applyFont="1" applyFill="1" applyBorder="1" applyAlignment="1" applyProtection="1">
      <alignment horizontal="center" vertical="center"/>
      <protection hidden="1"/>
    </xf>
    <xf numFmtId="0" fontId="8" fillId="5" borderId="20" xfId="0" applyFont="1" applyFill="1" applyBorder="1" applyAlignment="1" applyProtection="1">
      <alignment horizontal="center" vertical="center" shrinkToFit="1"/>
      <protection hidden="1"/>
    </xf>
    <xf numFmtId="165" fontId="0" fillId="0" borderId="0" xfId="2" applyFont="1" applyAlignment="1">
      <alignment horizontal="center"/>
    </xf>
    <xf numFmtId="10" fontId="0" fillId="0" borderId="0" xfId="0" applyNumberFormat="1"/>
    <xf numFmtId="40" fontId="5" fillId="0" borderId="0" xfId="0" applyNumberFormat="1" applyFont="1" applyFill="1" applyBorder="1" applyAlignment="1" applyProtection="1">
      <alignment horizontal="right" shrinkToFit="1"/>
      <protection locked="0"/>
    </xf>
    <xf numFmtId="164" fontId="0" fillId="0" borderId="0" xfId="0" applyNumberFormat="1" applyAlignment="1" applyProtection="1">
      <alignment shrinkToFit="1"/>
      <protection locked="0"/>
    </xf>
    <xf numFmtId="165" fontId="0" fillId="0" borderId="0" xfId="0" applyNumberFormat="1"/>
    <xf numFmtId="0" fontId="8" fillId="5" borderId="16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shrinkToFit="1"/>
    </xf>
    <xf numFmtId="0" fontId="0" fillId="5" borderId="16" xfId="0" applyFill="1" applyBorder="1"/>
    <xf numFmtId="165" fontId="0" fillId="5" borderId="16" xfId="0" applyNumberFormat="1" applyFill="1" applyBorder="1"/>
    <xf numFmtId="165" fontId="0" fillId="5" borderId="16" xfId="2" applyFont="1" applyFill="1" applyBorder="1"/>
    <xf numFmtId="0" fontId="8" fillId="4" borderId="16" xfId="0" applyFont="1" applyFill="1" applyBorder="1" applyAlignment="1" applyProtection="1">
      <alignment horizontal="center"/>
      <protection locked="0"/>
    </xf>
    <xf numFmtId="4" fontId="8" fillId="4" borderId="13" xfId="0" applyNumberFormat="1" applyFont="1" applyFill="1" applyBorder="1" applyAlignment="1" applyProtection="1">
      <alignment horizontal="center"/>
      <protection locked="0"/>
    </xf>
    <xf numFmtId="14" fontId="8" fillId="5" borderId="13" xfId="0" applyNumberFormat="1" applyFont="1" applyFill="1" applyBorder="1" applyAlignment="1" applyProtection="1">
      <alignment horizontal="right"/>
      <protection hidden="1"/>
    </xf>
    <xf numFmtId="0" fontId="7" fillId="5" borderId="0" xfId="1" applyFill="1" applyAlignment="1" applyProtection="1"/>
    <xf numFmtId="0" fontId="0" fillId="5" borderId="21" xfId="0" applyFill="1" applyBorder="1"/>
    <xf numFmtId="0" fontId="0" fillId="5" borderId="22" xfId="0" applyFill="1" applyBorder="1"/>
    <xf numFmtId="0" fontId="0" fillId="5" borderId="0" xfId="0" applyFill="1" applyBorder="1"/>
    <xf numFmtId="0" fontId="0" fillId="5" borderId="23" xfId="0" applyFill="1" applyBorder="1"/>
    <xf numFmtId="0" fontId="8" fillId="5" borderId="13" xfId="0" applyFont="1" applyFill="1" applyBorder="1" applyAlignment="1">
      <alignment horizontal="center"/>
    </xf>
    <xf numFmtId="0" fontId="0" fillId="5" borderId="26" xfId="0" applyFill="1" applyBorder="1"/>
    <xf numFmtId="0" fontId="0" fillId="5" borderId="27" xfId="0" applyFill="1" applyBorder="1"/>
    <xf numFmtId="0" fontId="0" fillId="5" borderId="13" xfId="0" applyFill="1" applyBorder="1"/>
    <xf numFmtId="0" fontId="0" fillId="5" borderId="26" xfId="0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14" fillId="5" borderId="32" xfId="0" applyFont="1" applyFill="1" applyBorder="1"/>
    <xf numFmtId="165" fontId="12" fillId="3" borderId="1" xfId="2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14" fontId="8" fillId="5" borderId="26" xfId="0" applyNumberFormat="1" applyFont="1" applyFill="1" applyBorder="1"/>
    <xf numFmtId="14" fontId="8" fillId="5" borderId="21" xfId="0" applyNumberFormat="1" applyFont="1" applyFill="1" applyBorder="1"/>
    <xf numFmtId="14" fontId="8" fillId="5" borderId="26" xfId="0" applyNumberFormat="1" applyFont="1" applyFill="1" applyBorder="1" applyAlignment="1">
      <alignment horizontal="center"/>
    </xf>
    <xf numFmtId="9" fontId="0" fillId="0" borderId="0" xfId="0" applyNumberFormat="1"/>
    <xf numFmtId="0" fontId="8" fillId="5" borderId="11" xfId="0" applyFont="1" applyFill="1" applyBorder="1" applyAlignment="1">
      <alignment horizontal="center"/>
    </xf>
    <xf numFmtId="0" fontId="19" fillId="5" borderId="29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left"/>
    </xf>
    <xf numFmtId="0" fontId="8" fillId="5" borderId="34" xfId="0" applyFont="1" applyFill="1" applyBorder="1" applyAlignment="1">
      <alignment horizontal="left"/>
    </xf>
    <xf numFmtId="0" fontId="8" fillId="5" borderId="35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35" xfId="0" applyFont="1" applyFill="1" applyBorder="1" applyAlignment="1" applyProtection="1">
      <alignment horizontal="left"/>
      <protection hidden="1"/>
    </xf>
    <xf numFmtId="0" fontId="8" fillId="5" borderId="36" xfId="0" applyFont="1" applyFill="1" applyBorder="1" applyAlignment="1" applyProtection="1">
      <alignment horizontal="left"/>
      <protection hidden="1"/>
    </xf>
    <xf numFmtId="0" fontId="8" fillId="5" borderId="37" xfId="0" applyFont="1" applyFill="1" applyBorder="1" applyAlignment="1" applyProtection="1">
      <alignment horizontal="left"/>
      <protection hidden="1"/>
    </xf>
    <xf numFmtId="0" fontId="9" fillId="5" borderId="0" xfId="0" applyFont="1" applyFill="1" applyBorder="1" applyAlignment="1">
      <alignment horizontal="center" shrinkToFit="1"/>
    </xf>
    <xf numFmtId="0" fontId="11" fillId="5" borderId="37" xfId="0" applyFont="1" applyFill="1" applyBorder="1" applyAlignment="1" applyProtection="1">
      <alignment horizontal="center"/>
    </xf>
    <xf numFmtId="0" fontId="11" fillId="5" borderId="37" xfId="0" applyFont="1" applyFill="1" applyBorder="1" applyAlignment="1" applyProtection="1">
      <alignment horizontal="left"/>
    </xf>
    <xf numFmtId="0" fontId="11" fillId="5" borderId="38" xfId="0" applyFont="1" applyFill="1" applyBorder="1" applyAlignment="1" applyProtection="1">
      <alignment horizontal="left"/>
    </xf>
    <xf numFmtId="0" fontId="18" fillId="5" borderId="0" xfId="0" applyFont="1" applyFill="1" applyBorder="1" applyAlignment="1">
      <alignment horizontal="left"/>
    </xf>
    <xf numFmtId="165" fontId="0" fillId="5" borderId="0" xfId="0" applyNumberFormat="1" applyFill="1" applyBorder="1"/>
    <xf numFmtId="165" fontId="0" fillId="5" borderId="0" xfId="2" applyFont="1" applyFill="1" applyBorder="1"/>
    <xf numFmtId="0" fontId="8" fillId="5" borderId="4" xfId="0" applyFont="1" applyFill="1" applyBorder="1" applyAlignment="1">
      <alignment horizontal="center" shrinkToFit="1"/>
    </xf>
    <xf numFmtId="165" fontId="0" fillId="5" borderId="4" xfId="2" applyFont="1" applyFill="1" applyBorder="1"/>
    <xf numFmtId="165" fontId="0" fillId="5" borderId="39" xfId="0" applyNumberFormat="1" applyFill="1" applyBorder="1"/>
    <xf numFmtId="165" fontId="0" fillId="5" borderId="39" xfId="2" applyFont="1" applyFill="1" applyBorder="1"/>
    <xf numFmtId="165" fontId="0" fillId="5" borderId="6" xfId="2" applyFont="1" applyFill="1" applyBorder="1"/>
    <xf numFmtId="0" fontId="0" fillId="5" borderId="0" xfId="0" applyFill="1" applyProtection="1">
      <protection locked="0"/>
    </xf>
    <xf numFmtId="4" fontId="12" fillId="0" borderId="13" xfId="0" applyNumberFormat="1" applyFont="1" applyBorder="1"/>
    <xf numFmtId="4" fontId="0" fillId="0" borderId="16" xfId="0" applyNumberFormat="1" applyBorder="1"/>
    <xf numFmtId="4" fontId="12" fillId="6" borderId="13" xfId="0" applyNumberFormat="1" applyFont="1" applyFill="1" applyBorder="1"/>
    <xf numFmtId="0" fontId="0" fillId="0" borderId="0" xfId="0" applyAlignment="1">
      <alignment horizontal="center"/>
    </xf>
    <xf numFmtId="165" fontId="0" fillId="0" borderId="16" xfId="0" applyNumberFormat="1" applyBorder="1"/>
    <xf numFmtId="0" fontId="0" fillId="5" borderId="28" xfId="0" applyFill="1" applyBorder="1"/>
    <xf numFmtId="14" fontId="8" fillId="5" borderId="21" xfId="0" applyNumberFormat="1" applyFont="1" applyFill="1" applyBorder="1" applyAlignment="1">
      <alignment horizontal="center"/>
    </xf>
    <xf numFmtId="4" fontId="20" fillId="7" borderId="16" xfId="0" applyNumberFormat="1" applyFont="1" applyFill="1" applyBorder="1"/>
    <xf numFmtId="165" fontId="0" fillId="6" borderId="16" xfId="2" applyFont="1" applyFill="1" applyBorder="1"/>
    <xf numFmtId="164" fontId="0" fillId="7" borderId="16" xfId="0" applyNumberFormat="1" applyFill="1" applyBorder="1" applyAlignment="1" applyProtection="1">
      <alignment shrinkToFit="1"/>
      <protection locked="0"/>
    </xf>
    <xf numFmtId="4" fontId="12" fillId="0" borderId="16" xfId="0" applyNumberFormat="1" applyFont="1" applyBorder="1" applyProtection="1">
      <protection locked="0"/>
    </xf>
    <xf numFmtId="0" fontId="8" fillId="5" borderId="11" xfId="0" applyFont="1" applyFill="1" applyBorder="1" applyAlignment="1">
      <alignment horizontal="center" shrinkToFit="1"/>
    </xf>
    <xf numFmtId="0" fontId="15" fillId="5" borderId="30" xfId="0" applyFont="1" applyFill="1" applyBorder="1"/>
    <xf numFmtId="4" fontId="21" fillId="5" borderId="0" xfId="0" applyNumberFormat="1" applyFont="1" applyFill="1" applyBorder="1"/>
    <xf numFmtId="14" fontId="8" fillId="5" borderId="32" xfId="0" applyNumberFormat="1" applyFont="1" applyFill="1" applyBorder="1" applyAlignment="1">
      <alignment horizontal="center"/>
    </xf>
    <xf numFmtId="0" fontId="19" fillId="5" borderId="30" xfId="0" applyFont="1" applyFill="1" applyBorder="1" applyAlignment="1">
      <alignment horizontal="center"/>
    </xf>
    <xf numFmtId="0" fontId="1" fillId="5" borderId="30" xfId="0" applyFont="1" applyFill="1" applyBorder="1"/>
    <xf numFmtId="0" fontId="1" fillId="5" borderId="28" xfId="0" applyFont="1" applyFill="1" applyBorder="1"/>
    <xf numFmtId="0" fontId="0" fillId="5" borderId="0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165" fontId="0" fillId="0" borderId="16" xfId="2" applyFont="1" applyBorder="1" applyProtection="1">
      <protection locked="0"/>
    </xf>
    <xf numFmtId="14" fontId="8" fillId="5" borderId="28" xfId="0" applyNumberFormat="1" applyFont="1" applyFill="1" applyBorder="1" applyAlignment="1">
      <alignment horizontal="center"/>
    </xf>
    <xf numFmtId="0" fontId="1" fillId="0" borderId="0" xfId="0" applyFont="1"/>
    <xf numFmtId="14" fontId="21" fillId="5" borderId="13" xfId="0" applyNumberFormat="1" applyFont="1" applyFill="1" applyBorder="1" applyProtection="1">
      <protection hidden="1"/>
    </xf>
    <xf numFmtId="14" fontId="21" fillId="5" borderId="14" xfId="0" applyNumberFormat="1" applyFont="1" applyFill="1" applyBorder="1"/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165" fontId="0" fillId="0" borderId="16" xfId="2" applyFont="1" applyBorder="1"/>
    <xf numFmtId="166" fontId="3" fillId="0" borderId="16" xfId="0" applyNumberFormat="1" applyFont="1" applyBorder="1"/>
    <xf numFmtId="165" fontId="15" fillId="0" borderId="16" xfId="2" applyFont="1" applyBorder="1"/>
    <xf numFmtId="43" fontId="3" fillId="0" borderId="16" xfId="0" applyNumberFormat="1" applyFont="1" applyBorder="1"/>
    <xf numFmtId="165" fontId="1" fillId="0" borderId="16" xfId="2" applyFont="1" applyBorder="1"/>
    <xf numFmtId="0" fontId="1" fillId="9" borderId="0" xfId="0" applyFont="1" applyFill="1"/>
    <xf numFmtId="0" fontId="0" fillId="9" borderId="24" xfId="0" applyFill="1" applyBorder="1"/>
    <xf numFmtId="4" fontId="21" fillId="0" borderId="16" xfId="0" applyNumberFormat="1" applyFont="1" applyBorder="1"/>
    <xf numFmtId="0" fontId="25" fillId="10" borderId="0" xfId="0" applyFont="1" applyFill="1"/>
    <xf numFmtId="0" fontId="26" fillId="10" borderId="0" xfId="0" applyFont="1" applyFill="1"/>
    <xf numFmtId="0" fontId="27" fillId="10" borderId="0" xfId="0" applyFont="1" applyFill="1"/>
    <xf numFmtId="0" fontId="25" fillId="10" borderId="0" xfId="0" applyFont="1" applyFill="1" applyProtection="1">
      <protection locked="0"/>
    </xf>
    <xf numFmtId="0" fontId="25" fillId="8" borderId="0" xfId="0" applyFont="1" applyFill="1"/>
    <xf numFmtId="0" fontId="26" fillId="8" borderId="0" xfId="0" applyFont="1" applyFill="1"/>
    <xf numFmtId="0" fontId="27" fillId="8" borderId="0" xfId="0" applyFont="1" applyFill="1"/>
    <xf numFmtId="0" fontId="25" fillId="8" borderId="0" xfId="0" applyFont="1" applyFill="1" applyProtection="1">
      <protection locked="0"/>
    </xf>
    <xf numFmtId="0" fontId="0" fillId="10" borderId="0" xfId="0" applyFill="1"/>
    <xf numFmtId="4" fontId="0" fillId="0" borderId="0" xfId="0" applyNumberFormat="1"/>
    <xf numFmtId="0" fontId="8" fillId="5" borderId="11" xfId="0" applyFont="1" applyFill="1" applyBorder="1" applyAlignment="1">
      <alignment horizontal="left"/>
    </xf>
    <xf numFmtId="0" fontId="8" fillId="5" borderId="56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left"/>
    </xf>
    <xf numFmtId="0" fontId="8" fillId="5" borderId="32" xfId="0" applyFont="1" applyFill="1" applyBorder="1" applyAlignment="1">
      <alignment horizontal="left"/>
    </xf>
    <xf numFmtId="165" fontId="9" fillId="9" borderId="12" xfId="2" applyFont="1" applyFill="1" applyBorder="1" applyProtection="1">
      <protection hidden="1"/>
    </xf>
    <xf numFmtId="0" fontId="1" fillId="9" borderId="60" xfId="0" applyFont="1" applyFill="1" applyBorder="1"/>
    <xf numFmtId="0" fontId="0" fillId="9" borderId="61" xfId="0" applyFill="1" applyBorder="1"/>
    <xf numFmtId="0" fontId="0" fillId="9" borderId="26" xfId="0" applyFill="1" applyBorder="1"/>
    <xf numFmtId="4" fontId="0" fillId="9" borderId="27" xfId="0" applyNumberFormat="1" applyFill="1" applyBorder="1"/>
    <xf numFmtId="0" fontId="0" fillId="9" borderId="27" xfId="0" applyFill="1" applyBorder="1"/>
    <xf numFmtId="0" fontId="29" fillId="11" borderId="0" xfId="0" applyFont="1" applyFill="1" applyBorder="1" applyAlignment="1">
      <alignment horizontal="center"/>
    </xf>
    <xf numFmtId="0" fontId="29" fillId="11" borderId="62" xfId="0" applyFont="1" applyFill="1" applyBorder="1" applyAlignment="1">
      <alignment horizontal="center"/>
    </xf>
    <xf numFmtId="165" fontId="9" fillId="9" borderId="9" xfId="2" applyFont="1" applyFill="1" applyBorder="1" applyProtection="1">
      <protection hidden="1"/>
    </xf>
    <xf numFmtId="165" fontId="9" fillId="9" borderId="5" xfId="2" applyFont="1" applyFill="1" applyBorder="1" applyProtection="1">
      <protection hidden="1"/>
    </xf>
    <xf numFmtId="165" fontId="9" fillId="9" borderId="3" xfId="2" applyFont="1" applyFill="1" applyBorder="1" applyProtection="1">
      <protection hidden="1"/>
    </xf>
    <xf numFmtId="165" fontId="9" fillId="12" borderId="12" xfId="2" applyFont="1" applyFill="1" applyBorder="1" applyProtection="1">
      <protection hidden="1"/>
    </xf>
    <xf numFmtId="165" fontId="9" fillId="12" borderId="3" xfId="2" applyFont="1" applyFill="1" applyBorder="1" applyProtection="1">
      <protection hidden="1"/>
    </xf>
    <xf numFmtId="0" fontId="1" fillId="9" borderId="65" xfId="0" applyFont="1" applyFill="1" applyBorder="1"/>
    <xf numFmtId="0" fontId="0" fillId="9" borderId="66" xfId="0" applyFill="1" applyBorder="1"/>
    <xf numFmtId="0" fontId="1" fillId="9" borderId="69" xfId="0" applyFont="1" applyFill="1" applyBorder="1"/>
    <xf numFmtId="165" fontId="0" fillId="0" borderId="70" xfId="2" applyFont="1" applyBorder="1" applyProtection="1">
      <protection locked="0"/>
    </xf>
    <xf numFmtId="165" fontId="0" fillId="0" borderId="71" xfId="2" applyFont="1" applyBorder="1" applyProtection="1">
      <protection locked="0"/>
    </xf>
    <xf numFmtId="165" fontId="9" fillId="4" borderId="72" xfId="2" applyFont="1" applyFill="1" applyBorder="1" applyProtection="1">
      <protection locked="0"/>
    </xf>
    <xf numFmtId="165" fontId="9" fillId="9" borderId="10" xfId="2" applyFont="1" applyFill="1" applyBorder="1" applyProtection="1">
      <protection hidden="1"/>
    </xf>
    <xf numFmtId="165" fontId="9" fillId="9" borderId="4" xfId="2" applyFont="1" applyFill="1" applyBorder="1" applyProtection="1">
      <protection hidden="1"/>
    </xf>
    <xf numFmtId="0" fontId="0" fillId="9" borderId="21" xfId="0" applyFill="1" applyBorder="1"/>
    <xf numFmtId="0" fontId="0" fillId="9" borderId="22" xfId="0" applyFill="1" applyBorder="1"/>
    <xf numFmtId="0" fontId="0" fillId="9" borderId="0" xfId="0" applyFill="1" applyBorder="1"/>
    <xf numFmtId="0" fontId="0" fillId="9" borderId="23" xfId="0" applyFill="1" applyBorder="1"/>
    <xf numFmtId="0" fontId="0" fillId="9" borderId="11" xfId="0" applyFill="1" applyBorder="1"/>
    <xf numFmtId="0" fontId="0" fillId="9" borderId="25" xfId="0" applyFill="1" applyBorder="1"/>
    <xf numFmtId="0" fontId="8" fillId="9" borderId="21" xfId="0" applyFont="1" applyFill="1" applyBorder="1"/>
    <xf numFmtId="14" fontId="8" fillId="9" borderId="28" xfId="0" applyNumberFormat="1" applyFont="1" applyFill="1" applyBorder="1"/>
    <xf numFmtId="0" fontId="14" fillId="9" borderId="32" xfId="0" applyFont="1" applyFill="1" applyBorder="1"/>
    <xf numFmtId="0" fontId="14" fillId="9" borderId="21" xfId="0" applyFont="1" applyFill="1" applyBorder="1"/>
    <xf numFmtId="0" fontId="16" fillId="9" borderId="21" xfId="0" applyFont="1" applyFill="1" applyBorder="1"/>
    <xf numFmtId="0" fontId="0" fillId="9" borderId="29" xfId="0" applyFill="1" applyBorder="1"/>
    <xf numFmtId="0" fontId="0" fillId="9" borderId="30" xfId="0" applyFill="1" applyBorder="1"/>
    <xf numFmtId="0" fontId="19" fillId="9" borderId="29" xfId="0" applyFont="1" applyFill="1" applyBorder="1" applyAlignment="1">
      <alignment horizontal="center"/>
    </xf>
    <xf numFmtId="0" fontId="0" fillId="9" borderId="31" xfId="0" applyFill="1" applyBorder="1"/>
    <xf numFmtId="14" fontId="8" fillId="9" borderId="32" xfId="0" applyNumberFormat="1" applyFont="1" applyFill="1" applyBorder="1" applyAlignment="1">
      <alignment horizontal="center"/>
    </xf>
    <xf numFmtId="0" fontId="19" fillId="9" borderId="30" xfId="0" applyFont="1" applyFill="1" applyBorder="1" applyAlignment="1">
      <alignment horizontal="center"/>
    </xf>
    <xf numFmtId="0" fontId="15" fillId="9" borderId="30" xfId="0" applyFont="1" applyFill="1" applyBorder="1"/>
    <xf numFmtId="4" fontId="21" fillId="9" borderId="0" xfId="0" applyNumberFormat="1" applyFont="1" applyFill="1" applyBorder="1"/>
    <xf numFmtId="14" fontId="0" fillId="9" borderId="28" xfId="0" applyNumberFormat="1" applyFill="1" applyBorder="1"/>
    <xf numFmtId="0" fontId="1" fillId="9" borderId="0" xfId="0" applyFont="1" applyFill="1" applyBorder="1"/>
    <xf numFmtId="0" fontId="1" fillId="9" borderId="11" xfId="0" applyFont="1" applyFill="1" applyBorder="1"/>
    <xf numFmtId="0" fontId="1" fillId="9" borderId="16" xfId="0" applyFont="1" applyFill="1" applyBorder="1"/>
    <xf numFmtId="0" fontId="8" fillId="9" borderId="26" xfId="0" applyFont="1" applyFill="1" applyBorder="1" applyAlignment="1">
      <alignment horizontal="center"/>
    </xf>
    <xf numFmtId="14" fontId="8" fillId="9" borderId="26" xfId="0" applyNumberFormat="1" applyFont="1" applyFill="1" applyBorder="1"/>
    <xf numFmtId="0" fontId="0" fillId="9" borderId="26" xfId="0" applyFill="1" applyBorder="1" applyAlignment="1">
      <alignment horizontal="center"/>
    </xf>
    <xf numFmtId="14" fontId="8" fillId="9" borderId="26" xfId="0" applyNumberFormat="1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5" borderId="26" xfId="0" applyFont="1" applyFill="1" applyBorder="1"/>
    <xf numFmtId="14" fontId="8" fillId="5" borderId="26" xfId="2" applyNumberFormat="1" applyFont="1" applyFill="1" applyBorder="1" applyAlignment="1">
      <alignment horizontal="left"/>
    </xf>
    <xf numFmtId="0" fontId="11" fillId="9" borderId="16" xfId="0" applyFont="1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8" fillId="9" borderId="13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justify" vertical="justify" wrapText="1"/>
    </xf>
    <xf numFmtId="0" fontId="1" fillId="5" borderId="0" xfId="0" applyFont="1" applyFill="1" applyBorder="1" applyAlignment="1">
      <alignment horizontal="justify" vertical="justify" wrapText="1"/>
    </xf>
    <xf numFmtId="0" fontId="1" fillId="5" borderId="23" xfId="0" applyFont="1" applyFill="1" applyBorder="1" applyAlignment="1">
      <alignment horizontal="justify" vertical="justify" wrapText="1"/>
    </xf>
    <xf numFmtId="0" fontId="1" fillId="5" borderId="31" xfId="0" applyFont="1" applyFill="1" applyBorder="1" applyAlignment="1">
      <alignment horizontal="justify" vertical="justify" wrapText="1"/>
    </xf>
    <xf numFmtId="0" fontId="1" fillId="5" borderId="11" xfId="0" applyFont="1" applyFill="1" applyBorder="1" applyAlignment="1">
      <alignment horizontal="justify" vertical="justify" wrapText="1"/>
    </xf>
    <xf numFmtId="0" fontId="1" fillId="5" borderId="25" xfId="0" applyFont="1" applyFill="1" applyBorder="1" applyAlignment="1">
      <alignment horizontal="justify" vertical="justify" wrapText="1"/>
    </xf>
    <xf numFmtId="0" fontId="1" fillId="5" borderId="3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1" fillId="9" borderId="26" xfId="0" applyFont="1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5" borderId="13" xfId="0" applyFill="1" applyBorder="1" applyAlignment="1">
      <alignment horizontal="left" shrinkToFit="1"/>
    </xf>
    <xf numFmtId="0" fontId="0" fillId="5" borderId="26" xfId="0" applyFill="1" applyBorder="1" applyAlignment="1">
      <alignment horizontal="left" shrinkToFit="1"/>
    </xf>
    <xf numFmtId="0" fontId="0" fillId="5" borderId="27" xfId="0" applyFill="1" applyBorder="1" applyAlignment="1">
      <alignment horizontal="left" shrinkToFit="1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14" fontId="8" fillId="5" borderId="13" xfId="0" applyNumberFormat="1" applyFont="1" applyFill="1" applyBorder="1" applyAlignment="1">
      <alignment horizontal="left"/>
    </xf>
    <xf numFmtId="14" fontId="8" fillId="5" borderId="26" xfId="0" applyNumberFormat="1" applyFont="1" applyFill="1" applyBorder="1" applyAlignment="1">
      <alignment horizontal="left"/>
    </xf>
    <xf numFmtId="14" fontId="8" fillId="5" borderId="27" xfId="0" applyNumberFormat="1" applyFont="1" applyFill="1" applyBorder="1" applyAlignment="1">
      <alignment horizontal="left"/>
    </xf>
    <xf numFmtId="0" fontId="1" fillId="9" borderId="13" xfId="0" applyFont="1" applyFill="1" applyBorder="1" applyAlignment="1">
      <alignment horizontal="justify" vertical="distributed" wrapText="1"/>
    </xf>
    <xf numFmtId="0" fontId="1" fillId="9" borderId="26" xfId="0" applyFont="1" applyFill="1" applyBorder="1" applyAlignment="1">
      <alignment horizontal="justify" vertical="distributed" wrapText="1"/>
    </xf>
    <xf numFmtId="0" fontId="1" fillId="9" borderId="27" xfId="0" applyFont="1" applyFill="1" applyBorder="1" applyAlignment="1">
      <alignment horizontal="justify" vertical="distributed" wrapText="1"/>
    </xf>
    <xf numFmtId="14" fontId="8" fillId="13" borderId="28" xfId="0" applyNumberFormat="1" applyFont="1" applyFill="1" applyBorder="1" applyAlignment="1">
      <alignment horizontal="center" vertical="center" wrapText="1"/>
    </xf>
    <xf numFmtId="14" fontId="8" fillId="13" borderId="29" xfId="0" applyNumberFormat="1" applyFont="1" applyFill="1" applyBorder="1" applyAlignment="1">
      <alignment horizontal="center" vertical="center" wrapText="1"/>
    </xf>
    <xf numFmtId="14" fontId="8" fillId="13" borderId="24" xfId="0" applyNumberFormat="1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8" fillId="13" borderId="22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25" xfId="0" applyFont="1" applyFill="1" applyBorder="1" applyAlignment="1">
      <alignment horizontal="center" vertical="center" wrapText="1"/>
    </xf>
    <xf numFmtId="14" fontId="8" fillId="9" borderId="28" xfId="0" applyNumberFormat="1" applyFont="1" applyFill="1" applyBorder="1" applyAlignment="1">
      <alignment horizontal="center" vertical="center"/>
    </xf>
    <xf numFmtId="14" fontId="8" fillId="9" borderId="29" xfId="0" applyNumberFormat="1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0" fillId="9" borderId="30" xfId="0" applyFill="1" applyBorder="1" applyAlignment="1">
      <alignment horizontal="left"/>
    </xf>
    <xf numFmtId="0" fontId="1" fillId="0" borderId="16" xfId="0" applyFont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29" fillId="11" borderId="58" xfId="0" applyFont="1" applyFill="1" applyBorder="1" applyAlignment="1">
      <alignment horizontal="center"/>
    </xf>
    <xf numFmtId="0" fontId="29" fillId="11" borderId="59" xfId="0" applyFont="1" applyFill="1" applyBorder="1" applyAlignment="1">
      <alignment horizontal="center"/>
    </xf>
    <xf numFmtId="0" fontId="29" fillId="11" borderId="63" xfId="0" applyFont="1" applyFill="1" applyBorder="1" applyAlignment="1">
      <alignment horizontal="center"/>
    </xf>
    <xf numFmtId="0" fontId="29" fillId="11" borderId="64" xfId="0" applyFont="1" applyFill="1" applyBorder="1" applyAlignment="1">
      <alignment horizontal="center"/>
    </xf>
    <xf numFmtId="0" fontId="1" fillId="0" borderId="67" xfId="0" applyFont="1" applyBorder="1" applyAlignment="1" applyProtection="1">
      <alignment horizontal="center" shrinkToFit="1"/>
      <protection locked="0"/>
    </xf>
    <xf numFmtId="0" fontId="1" fillId="0" borderId="68" xfId="0" applyFont="1" applyBorder="1" applyAlignment="1" applyProtection="1">
      <alignment horizontal="center" shrinkToFit="1"/>
      <protection locked="0"/>
    </xf>
    <xf numFmtId="0" fontId="29" fillId="11" borderId="62" xfId="0" applyFont="1" applyFill="1" applyBorder="1" applyAlignment="1">
      <alignment horizontal="center"/>
    </xf>
    <xf numFmtId="0" fontId="28" fillId="10" borderId="63" xfId="0" applyFont="1" applyFill="1" applyBorder="1" applyAlignment="1" applyProtection="1">
      <alignment horizontal="center" shrinkToFit="1"/>
      <protection locked="0"/>
    </xf>
    <xf numFmtId="0" fontId="1" fillId="10" borderId="63" xfId="0" applyFont="1" applyFill="1" applyBorder="1" applyAlignment="1" applyProtection="1">
      <alignment horizontal="center" shrinkToFit="1"/>
      <protection locked="0"/>
    </xf>
    <xf numFmtId="0" fontId="1" fillId="10" borderId="64" xfId="0" applyFont="1" applyFill="1" applyBorder="1" applyAlignment="1" applyProtection="1">
      <alignment horizontal="center" shrinkToFit="1"/>
      <protection locked="0"/>
    </xf>
    <xf numFmtId="0" fontId="28" fillId="10" borderId="63" xfId="0" applyFont="1" applyFill="1" applyBorder="1" applyAlignment="1" applyProtection="1">
      <alignment horizontal="center"/>
      <protection locked="0"/>
    </xf>
    <xf numFmtId="0" fontId="28" fillId="10" borderId="6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7" borderId="54" xfId="0" applyFont="1" applyFill="1" applyBorder="1" applyAlignment="1" applyProtection="1">
      <alignment horizontal="center"/>
      <protection hidden="1"/>
    </xf>
    <xf numFmtId="0" fontId="17" fillId="7" borderId="18" xfId="0" applyFont="1" applyFill="1" applyBorder="1" applyAlignment="1" applyProtection="1">
      <alignment horizontal="center"/>
      <protection hidden="1"/>
    </xf>
    <xf numFmtId="0" fontId="17" fillId="7" borderId="55" xfId="0" applyFont="1" applyFill="1" applyBorder="1" applyAlignment="1" applyProtection="1">
      <alignment horizontal="center"/>
      <protection hidden="1"/>
    </xf>
    <xf numFmtId="0" fontId="6" fillId="3" borderId="48" xfId="0" applyFont="1" applyFill="1" applyBorder="1" applyAlignment="1">
      <alignment horizontal="center" shrinkToFit="1"/>
    </xf>
    <xf numFmtId="0" fontId="6" fillId="3" borderId="49" xfId="0" applyFont="1" applyFill="1" applyBorder="1" applyAlignment="1">
      <alignment horizontal="center" shrinkToFit="1"/>
    </xf>
    <xf numFmtId="0" fontId="6" fillId="3" borderId="50" xfId="0" applyFont="1" applyFill="1" applyBorder="1" applyAlignment="1">
      <alignment horizontal="center" shrinkToFit="1"/>
    </xf>
    <xf numFmtId="0" fontId="17" fillId="7" borderId="54" xfId="0" applyFont="1" applyFill="1" applyBorder="1" applyAlignment="1" applyProtection="1">
      <alignment horizontal="center" shrinkToFit="1"/>
      <protection hidden="1"/>
    </xf>
    <xf numFmtId="0" fontId="17" fillId="7" borderId="18" xfId="0" applyFont="1" applyFill="1" applyBorder="1" applyAlignment="1" applyProtection="1">
      <alignment horizontal="center" shrinkToFit="1"/>
      <protection hidden="1"/>
    </xf>
    <xf numFmtId="0" fontId="17" fillId="7" borderId="55" xfId="0" applyFont="1" applyFill="1" applyBorder="1" applyAlignment="1" applyProtection="1">
      <alignment horizontal="center" shrinkToFit="1"/>
      <protection hidden="1"/>
    </xf>
    <xf numFmtId="0" fontId="8" fillId="5" borderId="56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left"/>
    </xf>
    <xf numFmtId="0" fontId="8" fillId="5" borderId="32" xfId="0" applyFont="1" applyFill="1" applyBorder="1" applyAlignment="1">
      <alignment horizontal="left"/>
    </xf>
    <xf numFmtId="0" fontId="8" fillId="5" borderId="57" xfId="0" applyFont="1" applyFill="1" applyBorder="1" applyAlignment="1">
      <alignment horizontal="left"/>
    </xf>
    <xf numFmtId="0" fontId="8" fillId="5" borderId="26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8" fillId="3" borderId="1" xfId="0" applyFont="1" applyFill="1" applyBorder="1" applyAlignment="1" applyProtection="1">
      <alignment horizontal="left"/>
      <protection hidden="1"/>
    </xf>
    <xf numFmtId="0" fontId="8" fillId="5" borderId="33" xfId="0" applyFont="1" applyFill="1" applyBorder="1" applyAlignment="1" applyProtection="1">
      <alignment horizontal="center" vertical="center"/>
      <protection hidden="1"/>
    </xf>
    <xf numFmtId="0" fontId="8" fillId="5" borderId="34" xfId="0" applyFont="1" applyFill="1" applyBorder="1" applyAlignment="1" applyProtection="1">
      <alignment horizontal="center" vertical="center"/>
      <protection hidden="1"/>
    </xf>
    <xf numFmtId="0" fontId="8" fillId="5" borderId="51" xfId="0" applyFont="1" applyFill="1" applyBorder="1" applyAlignment="1" applyProtection="1">
      <alignment horizontal="center" vertical="center"/>
      <protection hidden="1"/>
    </xf>
    <xf numFmtId="0" fontId="8" fillId="5" borderId="36" xfId="0" applyFont="1" applyFill="1" applyBorder="1" applyAlignment="1" applyProtection="1">
      <alignment horizontal="center" vertical="center"/>
      <protection hidden="1"/>
    </xf>
    <xf numFmtId="0" fontId="8" fillId="5" borderId="37" xfId="0" applyFont="1" applyFill="1" applyBorder="1" applyAlignment="1" applyProtection="1">
      <alignment horizontal="center" vertical="center"/>
      <protection hidden="1"/>
    </xf>
    <xf numFmtId="0" fontId="8" fillId="5" borderId="38" xfId="0" applyFont="1" applyFill="1" applyBorder="1" applyAlignment="1" applyProtection="1">
      <alignment horizontal="center" vertical="center"/>
      <protection hidden="1"/>
    </xf>
    <xf numFmtId="0" fontId="10" fillId="3" borderId="33" xfId="0" applyFont="1" applyFill="1" applyBorder="1" applyAlignment="1" applyProtection="1">
      <alignment horizontal="center" vertical="center" shrinkToFit="1"/>
      <protection hidden="1"/>
    </xf>
    <xf numFmtId="0" fontId="10" fillId="3" borderId="34" xfId="0" applyFont="1" applyFill="1" applyBorder="1" applyAlignment="1" applyProtection="1">
      <alignment horizontal="center" vertical="center" shrinkToFit="1"/>
      <protection hidden="1"/>
    </xf>
    <xf numFmtId="0" fontId="10" fillId="3" borderId="36" xfId="0" applyFont="1" applyFill="1" applyBorder="1" applyAlignment="1" applyProtection="1">
      <alignment horizontal="center" vertical="center" shrinkToFit="1"/>
      <protection hidden="1"/>
    </xf>
    <xf numFmtId="0" fontId="10" fillId="3" borderId="37" xfId="0" applyFont="1" applyFill="1" applyBorder="1" applyAlignment="1" applyProtection="1">
      <alignment horizontal="center" vertical="center" shrinkToFit="1"/>
      <protection hidden="1"/>
    </xf>
    <xf numFmtId="0" fontId="17" fillId="3" borderId="33" xfId="0" applyFont="1" applyFill="1" applyBorder="1" applyAlignment="1">
      <alignment horizontal="center" shrinkToFit="1"/>
    </xf>
    <xf numFmtId="0" fontId="17" fillId="3" borderId="34" xfId="0" applyFont="1" applyFill="1" applyBorder="1" applyAlignment="1">
      <alignment horizontal="center" shrinkToFit="1"/>
    </xf>
    <xf numFmtId="0" fontId="17" fillId="3" borderId="51" xfId="0" applyFont="1" applyFill="1" applyBorder="1" applyAlignment="1">
      <alignment horizontal="center" shrinkToFit="1"/>
    </xf>
    <xf numFmtId="0" fontId="9" fillId="3" borderId="36" xfId="0" applyFont="1" applyFill="1" applyBorder="1" applyAlignment="1">
      <alignment horizontal="center" shrinkToFit="1"/>
    </xf>
    <xf numFmtId="0" fontId="9" fillId="3" borderId="37" xfId="0" applyFont="1" applyFill="1" applyBorder="1" applyAlignment="1">
      <alignment horizontal="center" shrinkToFit="1"/>
    </xf>
    <xf numFmtId="0" fontId="9" fillId="3" borderId="38" xfId="0" applyFont="1" applyFill="1" applyBorder="1" applyAlignment="1">
      <alignment horizontal="center" shrinkToFit="1"/>
    </xf>
    <xf numFmtId="0" fontId="8" fillId="5" borderId="44" xfId="0" applyFont="1" applyFill="1" applyBorder="1" applyAlignment="1">
      <alignment horizontal="left"/>
    </xf>
    <xf numFmtId="0" fontId="8" fillId="5" borderId="45" xfId="0" applyFont="1" applyFill="1" applyBorder="1" applyAlignment="1">
      <alignment horizontal="left"/>
    </xf>
    <xf numFmtId="0" fontId="8" fillId="5" borderId="52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8" fillId="5" borderId="31" xfId="0" applyFont="1" applyFill="1" applyBorder="1" applyAlignment="1">
      <alignment horizontal="left"/>
    </xf>
    <xf numFmtId="0" fontId="17" fillId="9" borderId="53" xfId="0" applyFont="1" applyFill="1" applyBorder="1" applyAlignment="1" applyProtection="1">
      <alignment horizontal="center" shrinkToFit="1"/>
      <protection locked="0"/>
    </xf>
    <xf numFmtId="0" fontId="17" fillId="9" borderId="5" xfId="0" applyFont="1" applyFill="1" applyBorder="1" applyAlignment="1" applyProtection="1">
      <alignment horizontal="center" shrinkToFit="1"/>
      <protection locked="0"/>
    </xf>
    <xf numFmtId="0" fontId="17" fillId="9" borderId="16" xfId="0" applyFont="1" applyFill="1" applyBorder="1" applyAlignment="1" applyProtection="1">
      <alignment horizontal="center" shrinkToFit="1"/>
      <protection locked="0"/>
    </xf>
    <xf numFmtId="0" fontId="17" fillId="9" borderId="4" xfId="0" applyFont="1" applyFill="1" applyBorder="1" applyAlignment="1" applyProtection="1">
      <alignment horizontal="center" shrinkToFit="1"/>
      <protection locked="0"/>
    </xf>
    <xf numFmtId="0" fontId="11" fillId="9" borderId="13" xfId="0" applyFont="1" applyFill="1" applyBorder="1" applyAlignment="1" applyProtection="1">
      <alignment horizontal="center"/>
      <protection locked="0"/>
    </xf>
    <xf numFmtId="0" fontId="11" fillId="9" borderId="47" xfId="0" applyFont="1" applyFill="1" applyBorder="1" applyAlignment="1" applyProtection="1">
      <alignment horizontal="center"/>
      <protection locked="0"/>
    </xf>
    <xf numFmtId="3" fontId="11" fillId="9" borderId="13" xfId="0" applyNumberFormat="1" applyFont="1" applyFill="1" applyBorder="1" applyAlignment="1" applyProtection="1">
      <alignment horizontal="center"/>
      <protection locked="0"/>
    </xf>
    <xf numFmtId="0" fontId="8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7" borderId="45" xfId="0" applyFont="1" applyFill="1" applyBorder="1" applyAlignment="1">
      <alignment horizontal="center"/>
    </xf>
    <xf numFmtId="0" fontId="8" fillId="7" borderId="46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left" shrinkToFit="1"/>
    </xf>
    <xf numFmtId="0" fontId="8" fillId="5" borderId="26" xfId="0" applyFont="1" applyFill="1" applyBorder="1" applyAlignment="1">
      <alignment horizontal="left" shrinkToFit="1"/>
    </xf>
    <xf numFmtId="0" fontId="8" fillId="5" borderId="27" xfId="0" applyFont="1" applyFill="1" applyBorder="1" applyAlignment="1">
      <alignment horizontal="left" shrinkToFit="1"/>
    </xf>
    <xf numFmtId="0" fontId="8" fillId="5" borderId="43" xfId="0" applyFont="1" applyFill="1" applyBorder="1" applyAlignment="1">
      <alignment horizontal="left"/>
    </xf>
    <xf numFmtId="0" fontId="8" fillId="5" borderId="27" xfId="0" applyFont="1" applyFill="1" applyBorder="1" applyAlignment="1">
      <alignment horizontal="left"/>
    </xf>
    <xf numFmtId="0" fontId="8" fillId="5" borderId="40" xfId="0" applyFont="1" applyFill="1" applyBorder="1" applyAlignment="1">
      <alignment horizontal="left"/>
    </xf>
    <xf numFmtId="0" fontId="8" fillId="5" borderId="41" xfId="0" applyFont="1" applyFill="1" applyBorder="1" applyAlignment="1">
      <alignment horizontal="left"/>
    </xf>
    <xf numFmtId="0" fontId="8" fillId="5" borderId="42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left"/>
    </xf>
    <xf numFmtId="0" fontId="6" fillId="3" borderId="49" xfId="0" applyFont="1" applyFill="1" applyBorder="1" applyAlignment="1">
      <alignment horizontal="left"/>
    </xf>
    <xf numFmtId="0" fontId="6" fillId="3" borderId="50" xfId="0" applyFont="1" applyFill="1" applyBorder="1" applyAlignment="1">
      <alignment horizontal="left"/>
    </xf>
    <xf numFmtId="0" fontId="12" fillId="5" borderId="0" xfId="0" applyFont="1" applyFill="1" applyAlignment="1">
      <alignment horizontal="center" vertical="center" wrapText="1"/>
    </xf>
    <xf numFmtId="0" fontId="8" fillId="3" borderId="43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0" fillId="5" borderId="43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8" fillId="3" borderId="44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22" fillId="5" borderId="41" xfId="0" applyFont="1" applyFill="1" applyBorder="1" applyAlignment="1">
      <alignment horizontal="center"/>
    </xf>
    <xf numFmtId="0" fontId="18" fillId="5" borderId="40" xfId="0" applyFont="1" applyFill="1" applyBorder="1" applyAlignment="1">
      <alignment horizontal="left"/>
    </xf>
    <xf numFmtId="0" fontId="18" fillId="5" borderId="41" xfId="0" applyFont="1" applyFill="1" applyBorder="1" applyAlignment="1">
      <alignment horizontal="left"/>
    </xf>
    <xf numFmtId="0" fontId="18" fillId="5" borderId="42" xfId="0" applyFont="1" applyFill="1" applyBorder="1" applyAlignment="1">
      <alignment horizontal="left"/>
    </xf>
    <xf numFmtId="0" fontId="0" fillId="7" borderId="43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99FF99"/>
      <color rgb="FFFFFF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N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19050</xdr:rowOff>
        </xdr:from>
        <xdr:to>
          <xdr:col>2</xdr:col>
          <xdr:colOff>1695450</xdr:colOff>
          <xdr:row>5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DECLARAÇÃO EM CONJUNTO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114300</xdr:rowOff>
        </xdr:from>
        <xdr:to>
          <xdr:col>2</xdr:col>
          <xdr:colOff>1676400</xdr:colOff>
          <xdr:row>7</xdr:row>
          <xdr:rowOff>114300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DECLARAÇÃO EM SEPARADO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otonon@bol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view="pageBreakPreview" zoomScale="125" zoomScaleNormal="115" zoomScaleSheetLayoutView="125" workbookViewId="0">
      <selection activeCell="B86" sqref="B86:J86"/>
    </sheetView>
  </sheetViews>
  <sheetFormatPr defaultRowHeight="12.75" x14ac:dyDescent="0.2"/>
  <cols>
    <col min="1" max="1" width="9.85546875" customWidth="1"/>
    <col min="2" max="2" width="12.5703125" customWidth="1"/>
    <col min="3" max="3" width="10" customWidth="1"/>
    <col min="4" max="4" width="10.140625" bestFit="1" customWidth="1"/>
    <col min="6" max="6" width="10.140625" bestFit="1" customWidth="1"/>
    <col min="8" max="8" width="11.85546875" customWidth="1"/>
    <col min="9" max="9" width="12.28515625" customWidth="1"/>
    <col min="10" max="10" width="11.28515625" customWidth="1"/>
  </cols>
  <sheetData>
    <row r="1" spans="1:10" x14ac:dyDescent="0.2">
      <c r="A1" s="54" t="s">
        <v>31</v>
      </c>
      <c r="B1" s="212" t="s">
        <v>29</v>
      </c>
      <c r="C1" s="213"/>
      <c r="D1" s="213"/>
      <c r="E1" s="213"/>
      <c r="F1" s="213"/>
      <c r="G1" s="213"/>
      <c r="H1" s="213"/>
      <c r="I1" s="213"/>
      <c r="J1" s="214"/>
    </row>
    <row r="2" spans="1:10" x14ac:dyDescent="0.2">
      <c r="A2" s="54" t="s">
        <v>59</v>
      </c>
      <c r="B2" s="227" t="s">
        <v>60</v>
      </c>
      <c r="C2" s="228"/>
      <c r="D2" s="228"/>
      <c r="E2" s="228"/>
      <c r="F2" s="228"/>
      <c r="G2" s="228"/>
      <c r="H2" s="228"/>
      <c r="I2" s="228"/>
      <c r="J2" s="229"/>
    </row>
    <row r="3" spans="1:10" ht="15.75" x14ac:dyDescent="0.25">
      <c r="A3" s="54" t="s">
        <v>36</v>
      </c>
      <c r="B3" s="60" t="s">
        <v>81</v>
      </c>
      <c r="C3" s="15"/>
      <c r="D3" s="15"/>
      <c r="E3" s="60"/>
      <c r="F3" s="15"/>
      <c r="G3" s="15"/>
      <c r="H3" s="15"/>
      <c r="I3" s="15"/>
      <c r="J3" s="67"/>
    </row>
    <row r="4" spans="1:10" x14ac:dyDescent="0.2">
      <c r="A4" s="54" t="s">
        <v>32</v>
      </c>
      <c r="B4" s="233" t="s">
        <v>154</v>
      </c>
      <c r="C4" s="234"/>
      <c r="D4" s="234"/>
      <c r="E4" s="234"/>
      <c r="F4" s="234"/>
      <c r="G4" s="234"/>
      <c r="H4" s="234"/>
      <c r="I4" s="234"/>
      <c r="J4" s="235"/>
    </row>
    <row r="5" spans="1:10" ht="13.5" customHeight="1" x14ac:dyDescent="0.2">
      <c r="A5" s="54" t="s">
        <v>33</v>
      </c>
      <c r="B5" s="212" t="s">
        <v>30</v>
      </c>
      <c r="C5" s="213"/>
      <c r="D5" s="213"/>
      <c r="E5" s="213"/>
      <c r="F5" s="213"/>
      <c r="G5" s="213"/>
      <c r="H5" s="213"/>
      <c r="I5" s="213"/>
      <c r="J5" s="214"/>
    </row>
    <row r="6" spans="1:10" ht="0.75" hidden="1" customHeight="1" x14ac:dyDescent="0.2">
      <c r="A6" s="54" t="s">
        <v>34</v>
      </c>
      <c r="B6" s="65" t="s">
        <v>44</v>
      </c>
      <c r="C6" s="66" t="s">
        <v>32</v>
      </c>
      <c r="D6" s="78">
        <v>38421</v>
      </c>
      <c r="E6" s="69" t="s">
        <v>43</v>
      </c>
      <c r="F6" s="78">
        <v>39903</v>
      </c>
      <c r="G6" s="66"/>
      <c r="H6" s="66"/>
      <c r="I6" s="66"/>
      <c r="J6" s="67"/>
    </row>
    <row r="7" spans="1:10" hidden="1" x14ac:dyDescent="0.2">
      <c r="A7" s="54" t="s">
        <v>34</v>
      </c>
      <c r="B7" s="65" t="s">
        <v>35</v>
      </c>
      <c r="C7" s="66" t="s">
        <v>42</v>
      </c>
      <c r="D7" s="78">
        <v>39904</v>
      </c>
      <c r="E7" s="69" t="s">
        <v>43</v>
      </c>
      <c r="F7" s="80">
        <v>39931</v>
      </c>
      <c r="G7" s="230" t="s">
        <v>62</v>
      </c>
      <c r="H7" s="230"/>
      <c r="I7" s="230"/>
      <c r="J7" s="231"/>
    </row>
    <row r="8" spans="1:10" hidden="1" x14ac:dyDescent="0.2">
      <c r="A8" s="54" t="s">
        <v>34</v>
      </c>
      <c r="B8" s="65" t="s">
        <v>49</v>
      </c>
      <c r="C8" s="66" t="s">
        <v>42</v>
      </c>
      <c r="D8" s="78">
        <v>39932</v>
      </c>
      <c r="E8" s="69" t="s">
        <v>43</v>
      </c>
      <c r="F8" s="80">
        <v>39951</v>
      </c>
      <c r="G8" s="230" t="s">
        <v>62</v>
      </c>
      <c r="H8" s="230"/>
      <c r="I8" s="230"/>
      <c r="J8" s="231"/>
    </row>
    <row r="9" spans="1:10" ht="0.75" customHeight="1" x14ac:dyDescent="0.2">
      <c r="A9" s="54" t="s">
        <v>34</v>
      </c>
      <c r="B9" s="65" t="s">
        <v>61</v>
      </c>
      <c r="C9" s="61" t="s">
        <v>32</v>
      </c>
      <c r="D9" s="79">
        <v>39952</v>
      </c>
      <c r="E9" s="77" t="s">
        <v>43</v>
      </c>
      <c r="F9" s="76" t="s">
        <v>63</v>
      </c>
      <c r="G9" s="230" t="s">
        <v>62</v>
      </c>
      <c r="H9" s="230"/>
      <c r="I9" s="230"/>
      <c r="J9" s="231"/>
    </row>
    <row r="10" spans="1:10" ht="15" customHeight="1" x14ac:dyDescent="0.2">
      <c r="A10" s="109" t="s">
        <v>34</v>
      </c>
      <c r="B10" s="76" t="s">
        <v>80</v>
      </c>
      <c r="C10" s="61" t="s">
        <v>32</v>
      </c>
      <c r="D10" s="79">
        <v>40525</v>
      </c>
      <c r="E10" s="77" t="s">
        <v>91</v>
      </c>
      <c r="F10" s="110">
        <v>40908</v>
      </c>
      <c r="G10" s="129" t="s">
        <v>88</v>
      </c>
      <c r="H10" s="129"/>
      <c r="I10" s="129"/>
      <c r="J10" s="130"/>
    </row>
    <row r="11" spans="1:10" ht="14.25" customHeight="1" x14ac:dyDescent="0.2">
      <c r="A11" s="109" t="s">
        <v>34</v>
      </c>
      <c r="B11" s="76" t="s">
        <v>93</v>
      </c>
      <c r="C11" s="61" t="s">
        <v>32</v>
      </c>
      <c r="D11" s="79">
        <v>40995</v>
      </c>
      <c r="E11" s="77" t="s">
        <v>100</v>
      </c>
      <c r="F11" s="110">
        <v>41274</v>
      </c>
      <c r="G11" s="129" t="s">
        <v>101</v>
      </c>
      <c r="H11" s="129"/>
      <c r="I11" s="129"/>
      <c r="J11" s="130"/>
    </row>
    <row r="12" spans="1:10" ht="14.25" customHeight="1" x14ac:dyDescent="0.2">
      <c r="A12" s="109" t="s">
        <v>34</v>
      </c>
      <c r="B12" s="76" t="s">
        <v>102</v>
      </c>
      <c r="C12" s="61" t="s">
        <v>32</v>
      </c>
      <c r="D12" s="79">
        <v>41013</v>
      </c>
      <c r="E12" s="77" t="s">
        <v>100</v>
      </c>
      <c r="F12" s="110">
        <v>41274</v>
      </c>
      <c r="G12" s="129" t="s">
        <v>101</v>
      </c>
      <c r="H12" s="129"/>
      <c r="I12" s="129"/>
      <c r="J12" s="130"/>
    </row>
    <row r="13" spans="1:10" ht="14.25" customHeight="1" x14ac:dyDescent="0.2">
      <c r="A13" s="109" t="s">
        <v>34</v>
      </c>
      <c r="B13" s="76" t="s">
        <v>105</v>
      </c>
      <c r="C13" s="61" t="s">
        <v>32</v>
      </c>
      <c r="D13" s="79">
        <v>41338</v>
      </c>
      <c r="E13" s="77" t="s">
        <v>100</v>
      </c>
      <c r="F13" s="110">
        <v>41639</v>
      </c>
      <c r="G13" s="131" t="s">
        <v>106</v>
      </c>
      <c r="H13" s="129"/>
      <c r="I13" s="129"/>
      <c r="J13" s="130"/>
    </row>
    <row r="14" spans="1:10" ht="14.25" customHeight="1" x14ac:dyDescent="0.2">
      <c r="A14" s="121" t="s">
        <v>34</v>
      </c>
      <c r="B14" s="76" t="s">
        <v>116</v>
      </c>
      <c r="C14" s="61" t="s">
        <v>32</v>
      </c>
      <c r="D14" s="79">
        <v>41724</v>
      </c>
      <c r="E14" s="77" t="s">
        <v>100</v>
      </c>
      <c r="F14" s="110">
        <v>42004</v>
      </c>
      <c r="G14" s="232" t="s">
        <v>111</v>
      </c>
      <c r="H14" s="230"/>
      <c r="I14" s="230"/>
      <c r="J14" s="231"/>
    </row>
    <row r="15" spans="1:10" ht="14.25" customHeight="1" x14ac:dyDescent="0.2">
      <c r="A15" s="199" t="s">
        <v>34</v>
      </c>
      <c r="B15" s="200" t="s">
        <v>126</v>
      </c>
      <c r="C15" s="159" t="s">
        <v>32</v>
      </c>
      <c r="D15" s="201">
        <v>42066</v>
      </c>
      <c r="E15" s="202" t="s">
        <v>100</v>
      </c>
      <c r="F15" s="203">
        <v>42369</v>
      </c>
      <c r="G15" s="224" t="s">
        <v>127</v>
      </c>
      <c r="H15" s="225"/>
      <c r="I15" s="225"/>
      <c r="J15" s="226"/>
    </row>
    <row r="16" spans="1:10" ht="15.75" customHeight="1" x14ac:dyDescent="0.2">
      <c r="A16" s="199" t="s">
        <v>34</v>
      </c>
      <c r="B16" s="204" t="s">
        <v>148</v>
      </c>
      <c r="C16" s="159" t="s">
        <v>32</v>
      </c>
      <c r="D16" s="201">
        <v>42070</v>
      </c>
      <c r="E16" s="202" t="s">
        <v>100</v>
      </c>
      <c r="F16" s="203">
        <v>42369</v>
      </c>
      <c r="G16" s="224" t="s">
        <v>127</v>
      </c>
      <c r="H16" s="225"/>
      <c r="I16" s="225"/>
      <c r="J16" s="226"/>
    </row>
    <row r="17" spans="1:10" hidden="1" x14ac:dyDescent="0.2">
      <c r="A17" s="246">
        <v>39904</v>
      </c>
      <c r="B17" s="177" t="s">
        <v>40</v>
      </c>
      <c r="C17" s="177"/>
      <c r="D17" s="177"/>
      <c r="E17" s="177"/>
      <c r="F17" s="177"/>
      <c r="G17" s="177"/>
      <c r="H17" s="177"/>
      <c r="I17" s="177"/>
      <c r="J17" s="178"/>
    </row>
    <row r="18" spans="1:10" hidden="1" x14ac:dyDescent="0.2">
      <c r="A18" s="247"/>
      <c r="B18" s="179" t="s">
        <v>38</v>
      </c>
      <c r="C18" s="179"/>
      <c r="D18" s="179"/>
      <c r="E18" s="179"/>
      <c r="F18" s="179"/>
      <c r="G18" s="179"/>
      <c r="H18" s="179"/>
      <c r="I18" s="179"/>
      <c r="J18" s="180"/>
    </row>
    <row r="19" spans="1:10" ht="10.5" hidden="1" customHeight="1" x14ac:dyDescent="0.2">
      <c r="A19" s="247"/>
      <c r="B19" s="179" t="s">
        <v>39</v>
      </c>
      <c r="C19" s="179"/>
      <c r="D19" s="179"/>
      <c r="E19" s="179"/>
      <c r="F19" s="179"/>
      <c r="G19" s="179"/>
      <c r="H19" s="179"/>
      <c r="I19" s="179"/>
      <c r="J19" s="180"/>
    </row>
    <row r="20" spans="1:10" hidden="1" x14ac:dyDescent="0.2">
      <c r="A20" s="247"/>
      <c r="B20" s="181" t="s">
        <v>41</v>
      </c>
      <c r="C20" s="181"/>
      <c r="D20" s="181"/>
      <c r="E20" s="181"/>
      <c r="F20" s="181"/>
      <c r="G20" s="181"/>
      <c r="H20" s="181"/>
      <c r="I20" s="181"/>
      <c r="J20" s="182"/>
    </row>
    <row r="21" spans="1:10" hidden="1" x14ac:dyDescent="0.2">
      <c r="A21" s="247"/>
      <c r="B21" s="183" t="s">
        <v>45</v>
      </c>
      <c r="C21" s="183"/>
      <c r="D21" s="177"/>
      <c r="E21" s="177"/>
      <c r="F21" s="177"/>
      <c r="G21" s="177"/>
      <c r="H21" s="177"/>
      <c r="I21" s="177"/>
      <c r="J21" s="178"/>
    </row>
    <row r="22" spans="1:10" hidden="1" x14ac:dyDescent="0.2">
      <c r="A22" s="247"/>
      <c r="B22" s="179" t="s">
        <v>46</v>
      </c>
      <c r="C22" s="179"/>
      <c r="D22" s="179"/>
      <c r="E22" s="179"/>
      <c r="F22" s="179"/>
      <c r="G22" s="179"/>
      <c r="H22" s="179"/>
      <c r="I22" s="179"/>
      <c r="J22" s="180"/>
    </row>
    <row r="23" spans="1:10" hidden="1" x14ac:dyDescent="0.2">
      <c r="A23" s="247"/>
      <c r="B23" s="179" t="s">
        <v>57</v>
      </c>
      <c r="C23" s="179"/>
      <c r="D23" s="179"/>
      <c r="E23" s="179"/>
      <c r="F23" s="179"/>
      <c r="G23" s="179"/>
      <c r="H23" s="179"/>
      <c r="I23" s="179"/>
      <c r="J23" s="180"/>
    </row>
    <row r="24" spans="1:10" hidden="1" x14ac:dyDescent="0.2">
      <c r="A24" s="247"/>
      <c r="B24" s="179" t="s">
        <v>47</v>
      </c>
      <c r="C24" s="179"/>
      <c r="D24" s="179"/>
      <c r="E24" s="179"/>
      <c r="F24" s="179"/>
      <c r="G24" s="179"/>
      <c r="H24" s="179"/>
      <c r="I24" s="179"/>
      <c r="J24" s="180"/>
    </row>
    <row r="25" spans="1:10" hidden="1" x14ac:dyDescent="0.2">
      <c r="A25" s="140"/>
      <c r="B25" s="181" t="s">
        <v>48</v>
      </c>
      <c r="C25" s="181"/>
      <c r="D25" s="181"/>
      <c r="E25" s="181"/>
      <c r="F25" s="181"/>
      <c r="G25" s="181"/>
      <c r="H25" s="181"/>
      <c r="I25" s="181"/>
      <c r="J25" s="182"/>
    </row>
    <row r="26" spans="1:10" hidden="1" x14ac:dyDescent="0.2">
      <c r="A26" s="184">
        <v>39932</v>
      </c>
      <c r="B26" s="185" t="s">
        <v>51</v>
      </c>
      <c r="C26" s="186"/>
      <c r="D26" s="186"/>
      <c r="E26" s="186"/>
      <c r="F26" s="186"/>
      <c r="G26" s="187"/>
      <c r="H26" s="177"/>
      <c r="I26" s="177"/>
      <c r="J26" s="178"/>
    </row>
    <row r="27" spans="1:10" hidden="1" x14ac:dyDescent="0.2">
      <c r="A27" s="188"/>
      <c r="B27" s="189" t="s">
        <v>52</v>
      </c>
      <c r="C27" s="179"/>
      <c r="D27" s="179"/>
      <c r="E27" s="179"/>
      <c r="F27" s="179"/>
      <c r="G27" s="179"/>
      <c r="H27" s="179"/>
      <c r="I27" s="179"/>
      <c r="J27" s="180"/>
    </row>
    <row r="28" spans="1:10" hidden="1" x14ac:dyDescent="0.2">
      <c r="A28" s="188"/>
      <c r="B28" s="189" t="s">
        <v>54</v>
      </c>
      <c r="C28" s="179"/>
      <c r="D28" s="179"/>
      <c r="E28" s="179"/>
      <c r="F28" s="179"/>
      <c r="G28" s="179"/>
      <c r="H28" s="179"/>
      <c r="I28" s="179"/>
      <c r="J28" s="180"/>
    </row>
    <row r="29" spans="1:10" hidden="1" x14ac:dyDescent="0.2">
      <c r="A29" s="188"/>
      <c r="B29" s="189" t="s">
        <v>53</v>
      </c>
      <c r="C29" s="179"/>
      <c r="D29" s="179"/>
      <c r="E29" s="179"/>
      <c r="F29" s="179"/>
      <c r="G29" s="179"/>
      <c r="H29" s="179"/>
      <c r="I29" s="179"/>
      <c r="J29" s="180"/>
    </row>
    <row r="30" spans="1:10" hidden="1" x14ac:dyDescent="0.2">
      <c r="A30" s="140"/>
      <c r="B30" s="189" t="s">
        <v>55</v>
      </c>
      <c r="C30" s="179"/>
      <c r="D30" s="179"/>
      <c r="E30" s="179"/>
      <c r="F30" s="179"/>
      <c r="G30" s="179"/>
      <c r="H30" s="179"/>
      <c r="I30" s="179"/>
      <c r="J30" s="180"/>
    </row>
    <row r="31" spans="1:10" hidden="1" x14ac:dyDescent="0.2">
      <c r="A31" s="184">
        <f>D10</f>
        <v>40525</v>
      </c>
      <c r="B31" s="185" t="s">
        <v>83</v>
      </c>
      <c r="C31" s="186"/>
      <c r="D31" s="186"/>
      <c r="E31" s="186"/>
      <c r="F31" s="186"/>
      <c r="G31" s="187"/>
      <c r="H31" s="177"/>
      <c r="I31" s="177"/>
      <c r="J31" s="178"/>
    </row>
    <row r="32" spans="1:10" hidden="1" x14ac:dyDescent="0.2">
      <c r="A32" s="190" t="s">
        <v>74</v>
      </c>
      <c r="B32" s="189" t="s">
        <v>76</v>
      </c>
      <c r="C32" s="179"/>
      <c r="D32" s="179"/>
      <c r="E32" s="179"/>
      <c r="F32" s="179"/>
      <c r="G32" s="179"/>
      <c r="H32" s="179"/>
      <c r="I32" s="179"/>
      <c r="J32" s="180"/>
    </row>
    <row r="33" spans="1:13" hidden="1" x14ac:dyDescent="0.2">
      <c r="A33" s="188"/>
      <c r="B33" s="189" t="s">
        <v>75</v>
      </c>
      <c r="C33" s="179"/>
      <c r="D33" s="179"/>
      <c r="E33" s="179"/>
      <c r="F33" s="179"/>
      <c r="G33" s="179"/>
      <c r="H33" s="179"/>
      <c r="I33" s="179"/>
      <c r="J33" s="180"/>
    </row>
    <row r="34" spans="1:13" hidden="1" x14ac:dyDescent="0.2">
      <c r="A34" s="140"/>
      <c r="B34" s="191" t="s">
        <v>77</v>
      </c>
      <c r="C34" s="181"/>
      <c r="D34" s="181"/>
      <c r="E34" s="181"/>
      <c r="F34" s="181"/>
      <c r="G34" s="181"/>
      <c r="H34" s="181"/>
      <c r="I34" s="181"/>
      <c r="J34" s="182"/>
    </row>
    <row r="35" spans="1:13" hidden="1" x14ac:dyDescent="0.2">
      <c r="A35" s="184">
        <v>40525</v>
      </c>
      <c r="B35" s="185" t="s">
        <v>82</v>
      </c>
      <c r="C35" s="177"/>
      <c r="D35" s="177"/>
      <c r="E35" s="177"/>
      <c r="F35" s="177"/>
      <c r="G35" s="177"/>
      <c r="H35" s="177"/>
      <c r="I35" s="177"/>
      <c r="J35" s="178"/>
    </row>
    <row r="36" spans="1:13" hidden="1" x14ac:dyDescent="0.2">
      <c r="A36" s="190" t="s">
        <v>84</v>
      </c>
      <c r="B36" s="189" t="s">
        <v>89</v>
      </c>
      <c r="C36" s="179"/>
      <c r="D36" s="179"/>
      <c r="E36" s="179"/>
      <c r="F36" s="179"/>
      <c r="G36" s="179"/>
      <c r="H36" s="179"/>
      <c r="I36" s="179"/>
      <c r="J36" s="180"/>
    </row>
    <row r="37" spans="1:13" hidden="1" x14ac:dyDescent="0.2">
      <c r="A37" s="188"/>
      <c r="B37" s="251" t="s">
        <v>85</v>
      </c>
      <c r="C37" s="249"/>
      <c r="D37" s="249"/>
      <c r="E37" s="249"/>
      <c r="F37" s="249"/>
      <c r="G37" s="249"/>
      <c r="H37" s="249"/>
      <c r="I37" s="249"/>
      <c r="J37" s="250"/>
    </row>
    <row r="38" spans="1:13" hidden="1" x14ac:dyDescent="0.2">
      <c r="A38" s="188"/>
      <c r="B38" s="189" t="s">
        <v>86</v>
      </c>
      <c r="C38" s="179"/>
      <c r="D38" s="179"/>
      <c r="E38" s="179"/>
      <c r="F38" s="179"/>
      <c r="G38" s="179"/>
      <c r="H38" s="179"/>
      <c r="I38" s="179"/>
      <c r="J38" s="180"/>
      <c r="M38" s="10"/>
    </row>
    <row r="39" spans="1:13" hidden="1" x14ac:dyDescent="0.2">
      <c r="A39" s="188"/>
      <c r="B39" s="189" t="s">
        <v>87</v>
      </c>
      <c r="C39" s="179"/>
      <c r="D39" s="179"/>
      <c r="E39" s="179"/>
      <c r="F39" s="179"/>
      <c r="G39" s="179"/>
      <c r="H39" s="179"/>
      <c r="I39" s="179"/>
      <c r="J39" s="180"/>
    </row>
    <row r="40" spans="1:13" hidden="1" x14ac:dyDescent="0.2">
      <c r="A40" s="140"/>
      <c r="B40" s="191" t="s">
        <v>90</v>
      </c>
      <c r="C40" s="181"/>
      <c r="D40" s="181"/>
      <c r="E40" s="181"/>
      <c r="F40" s="181"/>
      <c r="G40" s="181"/>
      <c r="H40" s="181"/>
      <c r="I40" s="181"/>
      <c r="J40" s="182"/>
    </row>
    <row r="41" spans="1:13" hidden="1" x14ac:dyDescent="0.2">
      <c r="A41" s="192">
        <v>40995</v>
      </c>
      <c r="B41" s="185" t="s">
        <v>94</v>
      </c>
      <c r="C41" s="177"/>
      <c r="D41" s="177"/>
      <c r="E41" s="177"/>
      <c r="F41" s="177"/>
      <c r="G41" s="177"/>
      <c r="H41" s="177"/>
      <c r="I41" s="177"/>
      <c r="J41" s="178"/>
    </row>
    <row r="42" spans="1:13" hidden="1" x14ac:dyDescent="0.2">
      <c r="A42" s="193" t="s">
        <v>93</v>
      </c>
      <c r="B42" s="194" t="s">
        <v>95</v>
      </c>
      <c r="C42" s="179"/>
      <c r="D42" s="179"/>
      <c r="E42" s="179"/>
      <c r="F42" s="179"/>
      <c r="G42" s="179"/>
      <c r="H42" s="179"/>
      <c r="I42" s="179"/>
      <c r="J42" s="180"/>
    </row>
    <row r="43" spans="1:13" hidden="1" x14ac:dyDescent="0.2">
      <c r="A43" s="189"/>
      <c r="B43" s="248" t="s">
        <v>96</v>
      </c>
      <c r="C43" s="249"/>
      <c r="D43" s="249"/>
      <c r="E43" s="249"/>
      <c r="F43" s="249"/>
      <c r="G43" s="249"/>
      <c r="H43" s="249"/>
      <c r="I43" s="249"/>
      <c r="J43" s="250"/>
    </row>
    <row r="44" spans="1:13" hidden="1" x14ac:dyDescent="0.2">
      <c r="A44" s="189"/>
      <c r="B44" s="194" t="s">
        <v>97</v>
      </c>
      <c r="C44" s="179"/>
      <c r="D44" s="179"/>
      <c r="E44" s="195">
        <v>1889.64</v>
      </c>
      <c r="F44" s="179"/>
      <c r="G44" s="179"/>
      <c r="H44" s="179"/>
      <c r="I44" s="179"/>
      <c r="J44" s="180"/>
    </row>
    <row r="45" spans="1:13" hidden="1" x14ac:dyDescent="0.2">
      <c r="A45" s="189"/>
      <c r="B45" s="194" t="s">
        <v>98</v>
      </c>
      <c r="C45" s="179"/>
      <c r="D45" s="179"/>
      <c r="E45" s="195">
        <v>2958.23</v>
      </c>
      <c r="F45" s="179"/>
      <c r="G45" s="179"/>
      <c r="H45" s="179"/>
      <c r="I45" s="179"/>
      <c r="J45" s="180"/>
    </row>
    <row r="46" spans="1:13" hidden="1" x14ac:dyDescent="0.2">
      <c r="A46" s="189"/>
      <c r="B46" s="194" t="s">
        <v>99</v>
      </c>
      <c r="C46" s="179"/>
      <c r="D46" s="179"/>
      <c r="E46" s="179"/>
      <c r="F46" s="179"/>
      <c r="G46" s="179"/>
      <c r="H46" s="179"/>
      <c r="I46" s="179"/>
      <c r="J46" s="180"/>
    </row>
    <row r="47" spans="1:13" hidden="1" x14ac:dyDescent="0.2">
      <c r="A47" s="196">
        <v>41013</v>
      </c>
      <c r="B47" s="186" t="s">
        <v>94</v>
      </c>
      <c r="C47" s="177"/>
      <c r="D47" s="177"/>
      <c r="E47" s="177"/>
      <c r="F47" s="177"/>
      <c r="G47" s="177"/>
      <c r="H47" s="177"/>
      <c r="I47" s="177"/>
      <c r="J47" s="178"/>
    </row>
    <row r="48" spans="1:13" hidden="1" x14ac:dyDescent="0.2">
      <c r="A48" s="190" t="s">
        <v>102</v>
      </c>
      <c r="B48" s="197" t="s">
        <v>104</v>
      </c>
      <c r="C48" s="179"/>
      <c r="D48" s="179"/>
      <c r="E48" s="179"/>
      <c r="F48" s="179"/>
      <c r="G48" s="179"/>
      <c r="H48" s="179"/>
      <c r="I48" s="179"/>
      <c r="J48" s="180"/>
    </row>
    <row r="49" spans="1:10" hidden="1" x14ac:dyDescent="0.2">
      <c r="A49" s="140"/>
      <c r="B49" s="198" t="s">
        <v>103</v>
      </c>
      <c r="C49" s="181"/>
      <c r="D49" s="181"/>
      <c r="E49" s="181"/>
      <c r="F49" s="181"/>
      <c r="G49" s="181"/>
      <c r="H49" s="181"/>
      <c r="I49" s="181"/>
      <c r="J49" s="182"/>
    </row>
    <row r="50" spans="1:10" x14ac:dyDescent="0.2">
      <c r="A50" s="199" t="s">
        <v>34</v>
      </c>
      <c r="B50" s="211" t="s">
        <v>155</v>
      </c>
      <c r="C50" s="159" t="s">
        <v>32</v>
      </c>
      <c r="D50" s="201">
        <v>42062</v>
      </c>
      <c r="E50" s="208" t="s">
        <v>100</v>
      </c>
      <c r="F50" s="203">
        <v>42735</v>
      </c>
      <c r="G50" s="224" t="s">
        <v>156</v>
      </c>
      <c r="H50" s="225"/>
      <c r="I50" s="225"/>
      <c r="J50" s="226"/>
    </row>
    <row r="51" spans="1:10" x14ac:dyDescent="0.2">
      <c r="A51" s="118">
        <f>D14</f>
        <v>41724</v>
      </c>
      <c r="B51" s="73" t="s">
        <v>110</v>
      </c>
      <c r="C51" s="61"/>
      <c r="D51" s="61"/>
      <c r="E51" s="61"/>
      <c r="F51" s="61"/>
      <c r="G51" s="61"/>
      <c r="H51" s="61"/>
      <c r="I51" s="61"/>
      <c r="J51" s="62"/>
    </row>
    <row r="52" spans="1:10" x14ac:dyDescent="0.2">
      <c r="A52" s="119" t="s">
        <v>105</v>
      </c>
      <c r="B52" s="120" t="s">
        <v>107</v>
      </c>
      <c r="C52" s="63"/>
      <c r="D52" s="63"/>
      <c r="E52" s="63"/>
      <c r="F52" s="63"/>
      <c r="G52" s="63"/>
      <c r="H52" s="63"/>
      <c r="I52" s="63"/>
      <c r="J52" s="64"/>
    </row>
    <row r="53" spans="1:10" x14ac:dyDescent="0.2">
      <c r="A53" s="71"/>
      <c r="B53" s="221" t="s">
        <v>108</v>
      </c>
      <c r="C53" s="222"/>
      <c r="D53" s="222"/>
      <c r="E53" s="222"/>
      <c r="F53" s="222"/>
      <c r="G53" s="222"/>
      <c r="H53" s="222"/>
      <c r="I53" s="222"/>
      <c r="J53" s="223"/>
    </row>
    <row r="54" spans="1:10" x14ac:dyDescent="0.2">
      <c r="A54" s="71"/>
      <c r="B54" s="116" t="s">
        <v>97</v>
      </c>
      <c r="C54" s="63"/>
      <c r="D54" s="63"/>
      <c r="E54" s="117">
        <v>1974.72</v>
      </c>
      <c r="F54" s="63"/>
      <c r="G54" s="63"/>
      <c r="H54" s="63"/>
      <c r="I54" s="63"/>
      <c r="J54" s="64"/>
    </row>
    <row r="55" spans="1:10" x14ac:dyDescent="0.2">
      <c r="A55" s="71"/>
      <c r="B55" s="116" t="s">
        <v>98</v>
      </c>
      <c r="C55" s="63"/>
      <c r="D55" s="63"/>
      <c r="E55" s="117">
        <v>3091.35</v>
      </c>
      <c r="F55" s="63"/>
      <c r="G55" s="63"/>
      <c r="H55" s="63"/>
      <c r="I55" s="63"/>
      <c r="J55" s="64"/>
    </row>
    <row r="56" spans="1:10" ht="12" customHeight="1" x14ac:dyDescent="0.2">
      <c r="A56" s="72"/>
      <c r="B56" s="120" t="s">
        <v>109</v>
      </c>
      <c r="C56" s="63"/>
      <c r="D56" s="63"/>
      <c r="E56" s="63"/>
      <c r="F56" s="63"/>
      <c r="G56" s="63"/>
      <c r="H56" s="63"/>
      <c r="I56" s="63"/>
      <c r="J56" s="64"/>
    </row>
    <row r="57" spans="1:10" hidden="1" x14ac:dyDescent="0.2">
      <c r="A57" s="125">
        <f>D16</f>
        <v>42070</v>
      </c>
      <c r="B57" s="73" t="s">
        <v>118</v>
      </c>
      <c r="C57" s="61"/>
      <c r="D57" s="61"/>
      <c r="E57" s="61"/>
      <c r="F57" s="61"/>
      <c r="G57" s="61"/>
      <c r="H57" s="61"/>
      <c r="I57" s="61"/>
      <c r="J57" s="62"/>
    </row>
    <row r="58" spans="1:10" hidden="1" x14ac:dyDescent="0.2">
      <c r="A58" s="83" t="str">
        <f>B16</f>
        <v>V2/2015</v>
      </c>
      <c r="B58" s="120" t="s">
        <v>112</v>
      </c>
      <c r="C58" s="63"/>
      <c r="D58" s="63"/>
      <c r="E58" s="63"/>
      <c r="F58" s="63"/>
      <c r="G58" s="63"/>
      <c r="H58" s="63"/>
      <c r="I58" s="63"/>
      <c r="J58" s="64"/>
    </row>
    <row r="59" spans="1:10" hidden="1" x14ac:dyDescent="0.2">
      <c r="A59" s="70"/>
      <c r="B59" s="221" t="s">
        <v>114</v>
      </c>
      <c r="C59" s="222"/>
      <c r="D59" s="222"/>
      <c r="E59" s="222"/>
      <c r="F59" s="222"/>
      <c r="G59" s="222"/>
      <c r="H59" s="222"/>
      <c r="I59" s="222"/>
      <c r="J59" s="223"/>
    </row>
    <row r="60" spans="1:10" hidden="1" x14ac:dyDescent="0.2">
      <c r="A60" s="70"/>
      <c r="B60" s="126" t="s">
        <v>120</v>
      </c>
      <c r="C60" s="122"/>
      <c r="D60" s="122"/>
      <c r="E60" s="122"/>
      <c r="F60" s="122"/>
      <c r="G60" s="122"/>
      <c r="H60" s="122"/>
      <c r="I60" s="122"/>
      <c r="J60" s="123"/>
    </row>
    <row r="61" spans="1:10" hidden="1" x14ac:dyDescent="0.2">
      <c r="A61" s="70"/>
      <c r="B61" s="116" t="s">
        <v>97</v>
      </c>
      <c r="C61" s="63"/>
      <c r="D61" s="63"/>
      <c r="E61" s="117">
        <v>2063.64</v>
      </c>
      <c r="F61" s="63"/>
      <c r="G61" s="63"/>
      <c r="H61" s="63"/>
      <c r="I61" s="63"/>
      <c r="J61" s="64"/>
    </row>
    <row r="62" spans="1:10" hidden="1" x14ac:dyDescent="0.2">
      <c r="A62" s="70"/>
      <c r="B62" s="116" t="s">
        <v>98</v>
      </c>
      <c r="C62" s="63"/>
      <c r="D62" s="63"/>
      <c r="E62" s="117">
        <v>3230.46</v>
      </c>
      <c r="F62" s="63"/>
      <c r="G62" s="63"/>
      <c r="H62" s="63"/>
      <c r="I62" s="63"/>
      <c r="J62" s="64"/>
    </row>
    <row r="63" spans="1:10" hidden="1" x14ac:dyDescent="0.2">
      <c r="A63" s="70"/>
      <c r="B63" s="120" t="s">
        <v>113</v>
      </c>
      <c r="C63" s="63"/>
      <c r="D63" s="63"/>
      <c r="E63" s="63"/>
      <c r="F63" s="63"/>
      <c r="G63" s="63"/>
      <c r="H63" s="117">
        <v>15197.02</v>
      </c>
      <c r="I63" s="117"/>
      <c r="J63" s="64"/>
    </row>
    <row r="64" spans="1:10" ht="12.75" hidden="1" customHeight="1" x14ac:dyDescent="0.2">
      <c r="A64" s="70"/>
      <c r="B64" s="215" t="s">
        <v>115</v>
      </c>
      <c r="C64" s="216"/>
      <c r="D64" s="216"/>
      <c r="E64" s="216"/>
      <c r="F64" s="216"/>
      <c r="G64" s="216"/>
      <c r="H64" s="216"/>
      <c r="I64" s="216"/>
      <c r="J64" s="217"/>
    </row>
    <row r="65" spans="1:10" hidden="1" x14ac:dyDescent="0.2">
      <c r="A65" s="70"/>
      <c r="B65" s="215"/>
      <c r="C65" s="216"/>
      <c r="D65" s="216"/>
      <c r="E65" s="216"/>
      <c r="F65" s="216"/>
      <c r="G65" s="216"/>
      <c r="H65" s="216"/>
      <c r="I65" s="216"/>
      <c r="J65" s="217"/>
    </row>
    <row r="66" spans="1:10" ht="18" hidden="1" customHeight="1" x14ac:dyDescent="0.2">
      <c r="A66" s="70"/>
      <c r="B66" s="215" t="s">
        <v>119</v>
      </c>
      <c r="C66" s="216"/>
      <c r="D66" s="216"/>
      <c r="E66" s="216"/>
      <c r="F66" s="216"/>
      <c r="G66" s="216"/>
      <c r="H66" s="216"/>
      <c r="I66" s="216"/>
      <c r="J66" s="217"/>
    </row>
    <row r="67" spans="1:10" ht="22.5" hidden="1" customHeight="1" x14ac:dyDescent="0.2">
      <c r="A67" s="70"/>
      <c r="B67" s="215"/>
      <c r="C67" s="216"/>
      <c r="D67" s="216"/>
      <c r="E67" s="216"/>
      <c r="F67" s="216"/>
      <c r="G67" s="216"/>
      <c r="H67" s="216"/>
      <c r="I67" s="216"/>
      <c r="J67" s="217"/>
    </row>
    <row r="68" spans="1:10" ht="87" hidden="1" customHeight="1" x14ac:dyDescent="0.2">
      <c r="A68" s="140"/>
      <c r="B68" s="218" t="s">
        <v>117</v>
      </c>
      <c r="C68" s="219"/>
      <c r="D68" s="219"/>
      <c r="E68" s="219"/>
      <c r="F68" s="219"/>
      <c r="G68" s="219"/>
      <c r="H68" s="219"/>
      <c r="I68" s="219"/>
      <c r="J68" s="220"/>
    </row>
    <row r="69" spans="1:10" x14ac:dyDescent="0.2">
      <c r="A69" s="125">
        <v>42066</v>
      </c>
      <c r="B69" s="73" t="s">
        <v>144</v>
      </c>
      <c r="C69" s="61"/>
      <c r="D69" s="61"/>
      <c r="E69" s="61"/>
      <c r="F69" s="61"/>
      <c r="G69" s="61"/>
      <c r="H69" s="61"/>
      <c r="I69" s="61"/>
      <c r="J69" s="62"/>
    </row>
    <row r="70" spans="1:10" x14ac:dyDescent="0.2">
      <c r="A70" s="83" t="s">
        <v>126</v>
      </c>
      <c r="B70" s="120" t="s">
        <v>121</v>
      </c>
      <c r="C70" s="63"/>
      <c r="D70" s="63"/>
      <c r="E70" s="63"/>
      <c r="F70" s="63"/>
      <c r="G70" s="63"/>
      <c r="H70" s="63"/>
      <c r="I70" s="63"/>
      <c r="J70" s="64"/>
    </row>
    <row r="71" spans="1:10" x14ac:dyDescent="0.2">
      <c r="A71" s="70"/>
      <c r="B71" s="221" t="s">
        <v>122</v>
      </c>
      <c r="C71" s="222"/>
      <c r="D71" s="222"/>
      <c r="E71" s="222"/>
      <c r="F71" s="222"/>
      <c r="G71" s="222"/>
      <c r="H71" s="222"/>
      <c r="I71" s="222"/>
      <c r="J71" s="223"/>
    </row>
    <row r="72" spans="1:10" x14ac:dyDescent="0.2">
      <c r="A72" s="70"/>
      <c r="B72" s="139" t="s">
        <v>123</v>
      </c>
      <c r="C72" s="132"/>
      <c r="D72" s="132"/>
      <c r="E72" s="132"/>
      <c r="F72" s="132"/>
      <c r="G72" s="132"/>
      <c r="H72" s="132"/>
      <c r="I72" s="132"/>
      <c r="J72" s="133"/>
    </row>
    <row r="73" spans="1:10" x14ac:dyDescent="0.2">
      <c r="A73" s="70"/>
      <c r="B73" s="116" t="s">
        <v>97</v>
      </c>
      <c r="C73" s="63"/>
      <c r="D73" s="63"/>
      <c r="E73" s="117">
        <v>2156.52</v>
      </c>
      <c r="F73" s="63"/>
      <c r="G73" s="63"/>
      <c r="H73" s="63"/>
      <c r="I73" s="63"/>
      <c r="J73" s="64"/>
    </row>
    <row r="74" spans="1:10" x14ac:dyDescent="0.2">
      <c r="A74" s="70"/>
      <c r="B74" s="116" t="s">
        <v>98</v>
      </c>
      <c r="C74" s="63"/>
      <c r="D74" s="63"/>
      <c r="E74" s="117">
        <v>3375.83</v>
      </c>
      <c r="F74" s="63"/>
      <c r="G74" s="63"/>
      <c r="H74" s="63"/>
      <c r="I74" s="63"/>
      <c r="J74" s="64"/>
    </row>
    <row r="75" spans="1:10" x14ac:dyDescent="0.2">
      <c r="A75" s="70"/>
      <c r="B75" s="120" t="s">
        <v>113</v>
      </c>
      <c r="C75" s="63"/>
      <c r="D75" s="63"/>
      <c r="E75" s="63"/>
      <c r="F75" s="63"/>
      <c r="G75" s="63"/>
      <c r="H75" s="117">
        <v>15880.89</v>
      </c>
      <c r="I75" s="117"/>
      <c r="J75" s="64"/>
    </row>
    <row r="76" spans="1:10" ht="12.75" customHeight="1" x14ac:dyDescent="0.2">
      <c r="A76" s="70"/>
      <c r="B76" s="215" t="s">
        <v>124</v>
      </c>
      <c r="C76" s="216"/>
      <c r="D76" s="216"/>
      <c r="E76" s="216"/>
      <c r="F76" s="216"/>
      <c r="G76" s="216"/>
      <c r="H76" s="216"/>
      <c r="I76" s="216"/>
      <c r="J76" s="217"/>
    </row>
    <row r="77" spans="1:10" x14ac:dyDescent="0.2">
      <c r="A77" s="70"/>
      <c r="B77" s="215"/>
      <c r="C77" s="216"/>
      <c r="D77" s="216"/>
      <c r="E77" s="216"/>
      <c r="F77" s="216"/>
      <c r="G77" s="216"/>
      <c r="H77" s="216"/>
      <c r="I77" s="216"/>
      <c r="J77" s="217"/>
    </row>
    <row r="78" spans="1:10" ht="12.75" customHeight="1" x14ac:dyDescent="0.2">
      <c r="A78" s="70"/>
      <c r="B78" s="215" t="s">
        <v>145</v>
      </c>
      <c r="C78" s="216"/>
      <c r="D78" s="216"/>
      <c r="E78" s="216"/>
      <c r="F78" s="216"/>
      <c r="G78" s="216"/>
      <c r="H78" s="216"/>
      <c r="I78" s="216"/>
      <c r="J78" s="217"/>
    </row>
    <row r="79" spans="1:10" x14ac:dyDescent="0.2">
      <c r="A79" s="70"/>
      <c r="B79" s="215"/>
      <c r="C79" s="216"/>
      <c r="D79" s="216"/>
      <c r="E79" s="216"/>
      <c r="F79" s="216"/>
      <c r="G79" s="216"/>
      <c r="H79" s="216"/>
      <c r="I79" s="216"/>
      <c r="J79" s="217"/>
    </row>
    <row r="80" spans="1:10" ht="90.75" customHeight="1" x14ac:dyDescent="0.2">
      <c r="A80" s="140"/>
      <c r="B80" s="218" t="s">
        <v>125</v>
      </c>
      <c r="C80" s="219"/>
      <c r="D80" s="219"/>
      <c r="E80" s="219"/>
      <c r="F80" s="219"/>
      <c r="G80" s="219"/>
      <c r="H80" s="219"/>
      <c r="I80" s="219"/>
      <c r="J80" s="220"/>
    </row>
    <row r="81" spans="1:10" x14ac:dyDescent="0.2">
      <c r="A81" s="239" t="s">
        <v>150</v>
      </c>
      <c r="B81" s="242" t="s">
        <v>151</v>
      </c>
      <c r="C81" s="242"/>
      <c r="D81" s="242"/>
      <c r="E81" s="242"/>
      <c r="F81" s="242"/>
      <c r="G81" s="242"/>
      <c r="H81" s="242"/>
      <c r="I81" s="242"/>
      <c r="J81" s="243"/>
    </row>
    <row r="82" spans="1:10" ht="19.5" customHeight="1" x14ac:dyDescent="0.2">
      <c r="A82" s="240"/>
      <c r="B82" s="244"/>
      <c r="C82" s="244"/>
      <c r="D82" s="244"/>
      <c r="E82" s="244"/>
      <c r="F82" s="244"/>
      <c r="G82" s="244"/>
      <c r="H82" s="244"/>
      <c r="I82" s="244"/>
      <c r="J82" s="245"/>
    </row>
    <row r="83" spans="1:10" ht="28.5" customHeight="1" x14ac:dyDescent="0.2">
      <c r="A83" s="241"/>
      <c r="B83" s="236" t="s">
        <v>152</v>
      </c>
      <c r="C83" s="237"/>
      <c r="D83" s="237"/>
      <c r="E83" s="237"/>
      <c r="F83" s="237"/>
      <c r="G83" s="237"/>
      <c r="H83" s="237"/>
      <c r="I83" s="237"/>
      <c r="J83" s="238"/>
    </row>
    <row r="84" spans="1:10" ht="12.75" customHeight="1" x14ac:dyDescent="0.2">
      <c r="A84" s="125">
        <v>42427</v>
      </c>
      <c r="B84" s="73" t="s">
        <v>158</v>
      </c>
      <c r="C84" s="61"/>
      <c r="D84" s="61"/>
      <c r="E84" s="61"/>
      <c r="F84" s="61"/>
      <c r="G84" s="61"/>
      <c r="H84" s="61"/>
      <c r="I84" s="61"/>
      <c r="J84" s="62"/>
    </row>
    <row r="85" spans="1:10" x14ac:dyDescent="0.2">
      <c r="A85" s="83" t="s">
        <v>157</v>
      </c>
      <c r="B85" s="120" t="s">
        <v>162</v>
      </c>
      <c r="C85" s="63"/>
      <c r="D85" s="63"/>
      <c r="E85" s="63"/>
      <c r="F85" s="63"/>
      <c r="G85" s="63"/>
      <c r="H85" s="63"/>
      <c r="I85" s="63"/>
      <c r="J85" s="64"/>
    </row>
    <row r="86" spans="1:10" ht="12.75" customHeight="1" x14ac:dyDescent="0.2">
      <c r="A86" s="70"/>
      <c r="B86" s="221" t="s">
        <v>159</v>
      </c>
      <c r="C86" s="222"/>
      <c r="D86" s="222"/>
      <c r="E86" s="222"/>
      <c r="F86" s="222"/>
      <c r="G86" s="222"/>
      <c r="H86" s="222"/>
      <c r="I86" s="222"/>
      <c r="J86" s="223"/>
    </row>
    <row r="87" spans="1:10" x14ac:dyDescent="0.2">
      <c r="A87" s="70"/>
      <c r="B87" s="139" t="s">
        <v>160</v>
      </c>
      <c r="C87" s="209"/>
      <c r="D87" s="209"/>
      <c r="E87" s="209"/>
      <c r="F87" s="209"/>
      <c r="G87" s="209"/>
      <c r="H87" s="209"/>
      <c r="I87" s="209"/>
      <c r="J87" s="210"/>
    </row>
    <row r="88" spans="1:10" x14ac:dyDescent="0.2">
      <c r="A88" s="70"/>
      <c r="B88" s="116" t="s">
        <v>97</v>
      </c>
      <c r="C88" s="63"/>
      <c r="D88" s="63"/>
      <c r="E88" s="117">
        <v>2275</v>
      </c>
      <c r="F88" s="63"/>
      <c r="G88" s="63"/>
      <c r="H88" s="63"/>
      <c r="I88" s="63"/>
      <c r="J88" s="64"/>
    </row>
    <row r="89" spans="1:10" x14ac:dyDescent="0.2">
      <c r="A89" s="70"/>
      <c r="B89" s="116" t="s">
        <v>98</v>
      </c>
      <c r="C89" s="63"/>
      <c r="D89" s="63"/>
      <c r="E89" s="117">
        <v>3561.5</v>
      </c>
      <c r="F89" s="63"/>
      <c r="G89" s="63"/>
      <c r="H89" s="63"/>
      <c r="I89" s="63"/>
      <c r="J89" s="64"/>
    </row>
    <row r="90" spans="1:10" x14ac:dyDescent="0.2">
      <c r="A90" s="70"/>
      <c r="B90" s="120" t="s">
        <v>113</v>
      </c>
      <c r="C90" s="63"/>
      <c r="D90" s="63"/>
      <c r="E90" s="63"/>
      <c r="F90" s="63"/>
      <c r="G90" s="63"/>
      <c r="H90" s="117">
        <v>16754.34</v>
      </c>
      <c r="I90" s="117"/>
      <c r="J90" s="64"/>
    </row>
    <row r="91" spans="1:10" x14ac:dyDescent="0.2">
      <c r="A91" s="70"/>
      <c r="B91" s="215" t="s">
        <v>124</v>
      </c>
      <c r="C91" s="216"/>
      <c r="D91" s="216"/>
      <c r="E91" s="216"/>
      <c r="F91" s="216"/>
      <c r="G91" s="216"/>
      <c r="H91" s="216"/>
      <c r="I91" s="216"/>
      <c r="J91" s="217"/>
    </row>
    <row r="92" spans="1:10" x14ac:dyDescent="0.2">
      <c r="A92" s="70"/>
      <c r="B92" s="215"/>
      <c r="C92" s="216"/>
      <c r="D92" s="216"/>
      <c r="E92" s="216"/>
      <c r="F92" s="216"/>
      <c r="G92" s="216"/>
      <c r="H92" s="216"/>
      <c r="I92" s="216"/>
      <c r="J92" s="217"/>
    </row>
    <row r="93" spans="1:10" x14ac:dyDescent="0.2">
      <c r="A93" s="70"/>
      <c r="B93" s="215" t="s">
        <v>145</v>
      </c>
      <c r="C93" s="216"/>
      <c r="D93" s="216"/>
      <c r="E93" s="216"/>
      <c r="F93" s="216"/>
      <c r="G93" s="216"/>
      <c r="H93" s="216"/>
      <c r="I93" s="216"/>
      <c r="J93" s="217"/>
    </row>
    <row r="94" spans="1:10" ht="12" customHeight="1" x14ac:dyDescent="0.2">
      <c r="A94" s="70"/>
      <c r="B94" s="215"/>
      <c r="C94" s="216"/>
      <c r="D94" s="216"/>
      <c r="E94" s="216"/>
      <c r="F94" s="216"/>
      <c r="G94" s="216"/>
      <c r="H94" s="216"/>
      <c r="I94" s="216"/>
      <c r="J94" s="217"/>
    </row>
    <row r="95" spans="1:10" ht="98.25" customHeight="1" x14ac:dyDescent="0.2">
      <c r="A95" s="140"/>
      <c r="B95" s="218" t="s">
        <v>161</v>
      </c>
      <c r="C95" s="219"/>
      <c r="D95" s="219"/>
      <c r="E95" s="219"/>
      <c r="F95" s="219"/>
      <c r="G95" s="219"/>
      <c r="H95" s="219"/>
      <c r="I95" s="219"/>
      <c r="J95" s="220"/>
    </row>
    <row r="96" spans="1:10" ht="42" customHeight="1" x14ac:dyDescent="0.2"/>
  </sheetData>
  <sheetProtection algorithmName="SHA-512" hashValue="kvvd4DcIFM3NXssk3APNK71GKCAinxK3FUwzsoEH+0PbnZzMKBNFmjnUyibMyB410mvnF7ry9D8I5KJv84RvWA==" saltValue="gj3HJuo8MUNrbZyk0zf3Kg==" spinCount="100000" sheet="1" objects="1" scenarios="1" selectLockedCells="1"/>
  <mergeCells count="30">
    <mergeCell ref="A81:A83"/>
    <mergeCell ref="B81:J82"/>
    <mergeCell ref="A17:A24"/>
    <mergeCell ref="B64:J65"/>
    <mergeCell ref="B66:J67"/>
    <mergeCell ref="B68:J68"/>
    <mergeCell ref="B59:J59"/>
    <mergeCell ref="B53:J53"/>
    <mergeCell ref="B71:J71"/>
    <mergeCell ref="B76:J77"/>
    <mergeCell ref="B78:J79"/>
    <mergeCell ref="B80:J80"/>
    <mergeCell ref="B43:J43"/>
    <mergeCell ref="B37:J37"/>
    <mergeCell ref="B1:J1"/>
    <mergeCell ref="B91:J92"/>
    <mergeCell ref="B93:J94"/>
    <mergeCell ref="B95:J95"/>
    <mergeCell ref="B86:J86"/>
    <mergeCell ref="G50:J50"/>
    <mergeCell ref="B5:J5"/>
    <mergeCell ref="G16:J16"/>
    <mergeCell ref="G15:J15"/>
    <mergeCell ref="B2:J2"/>
    <mergeCell ref="G7:J7"/>
    <mergeCell ref="G8:J8"/>
    <mergeCell ref="G9:J9"/>
    <mergeCell ref="G14:J14"/>
    <mergeCell ref="B4:J4"/>
    <mergeCell ref="B83:J83"/>
  </mergeCells>
  <phoneticPr fontId="2" type="noConversion"/>
  <hyperlinks>
    <hyperlink ref="B3" r:id="rId1"/>
  </hyperlinks>
  <pageMargins left="0.78740157480314965" right="0.78740157480314965" top="0.98425196850393704" bottom="0.98425196850393704" header="0.51181102362204722" footer="0.51181102362204722"/>
  <pageSetup paperSize="9" scale="8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="125" zoomScaleNormal="85" zoomScaleSheetLayoutView="125" zoomScalePageLayoutView="55" workbookViewId="0">
      <selection activeCell="M6" sqref="M6"/>
    </sheetView>
  </sheetViews>
  <sheetFormatPr defaultRowHeight="12.75" x14ac:dyDescent="0.2"/>
  <cols>
    <col min="1" max="1" width="11" customWidth="1"/>
    <col min="2" max="2" width="10.85546875" customWidth="1"/>
    <col min="3" max="3" width="15.140625" customWidth="1"/>
    <col min="4" max="4" width="13.140625" bestFit="1" customWidth="1"/>
    <col min="5" max="5" width="2.28515625" customWidth="1"/>
    <col min="8" max="8" width="18.7109375" customWidth="1"/>
    <col min="9" max="9" width="15.28515625" bestFit="1" customWidth="1"/>
    <col min="10" max="10" width="3.28515625" customWidth="1"/>
    <col min="13" max="13" width="17.5703125" bestFit="1" customWidth="1"/>
    <col min="14" max="14" width="10.28515625" bestFit="1" customWidth="1"/>
  </cols>
  <sheetData>
    <row r="1" spans="1:14" ht="21" thickBot="1" x14ac:dyDescent="0.35">
      <c r="A1" s="260" t="s">
        <v>138</v>
      </c>
      <c r="B1" s="256"/>
      <c r="C1" s="256"/>
      <c r="D1" s="256"/>
      <c r="E1" s="256"/>
      <c r="F1" s="256"/>
      <c r="G1" s="256"/>
      <c r="H1" s="256"/>
      <c r="I1" s="257"/>
    </row>
    <row r="2" spans="1:14" ht="21" thickBot="1" x14ac:dyDescent="0.35">
      <c r="A2" s="163" t="s">
        <v>140</v>
      </c>
      <c r="B2" s="261" t="s">
        <v>149</v>
      </c>
      <c r="C2" s="262"/>
      <c r="D2" s="262"/>
      <c r="E2" s="262"/>
      <c r="F2" s="263"/>
      <c r="G2" s="163" t="s">
        <v>6</v>
      </c>
      <c r="H2" s="264"/>
      <c r="I2" s="265"/>
    </row>
    <row r="3" spans="1:14" ht="3.75" customHeight="1" thickBot="1" x14ac:dyDescent="0.35">
      <c r="A3" s="162"/>
      <c r="B3" s="162"/>
      <c r="C3" s="162"/>
      <c r="D3" s="162"/>
      <c r="E3" s="162"/>
      <c r="F3" s="162"/>
      <c r="G3" s="162"/>
      <c r="H3" s="162"/>
      <c r="I3" s="162"/>
    </row>
    <row r="4" spans="1:14" x14ac:dyDescent="0.2">
      <c r="A4" s="169" t="s">
        <v>129</v>
      </c>
      <c r="B4" s="170"/>
      <c r="C4" s="258"/>
      <c r="D4" s="259"/>
      <c r="F4" s="169" t="s">
        <v>129</v>
      </c>
      <c r="G4" s="170"/>
      <c r="H4" s="258"/>
      <c r="I4" s="259"/>
      <c r="K4" s="126"/>
      <c r="M4" s="126"/>
    </row>
    <row r="5" spans="1:14" x14ac:dyDescent="0.2">
      <c r="A5" s="171" t="s">
        <v>130</v>
      </c>
      <c r="B5" s="161"/>
      <c r="C5" s="252"/>
      <c r="D5" s="253"/>
      <c r="F5" s="171" t="s">
        <v>130</v>
      </c>
      <c r="G5" s="161"/>
      <c r="H5" s="252"/>
      <c r="I5" s="253"/>
      <c r="K5" s="126"/>
      <c r="M5" s="126"/>
    </row>
    <row r="6" spans="1:14" x14ac:dyDescent="0.2">
      <c r="A6" s="171" t="s">
        <v>133</v>
      </c>
      <c r="B6" s="159"/>
      <c r="C6" s="160"/>
      <c r="D6" s="172"/>
      <c r="F6" s="171" t="s">
        <v>133</v>
      </c>
      <c r="G6" s="159"/>
      <c r="H6" s="160"/>
      <c r="I6" s="172"/>
      <c r="K6" s="126"/>
      <c r="M6" s="151"/>
      <c r="N6" s="1"/>
    </row>
    <row r="7" spans="1:14" x14ac:dyDescent="0.2">
      <c r="A7" s="171" t="s">
        <v>131</v>
      </c>
      <c r="B7" s="159"/>
      <c r="C7" s="161"/>
      <c r="D7" s="172"/>
      <c r="F7" s="171" t="s">
        <v>131</v>
      </c>
      <c r="G7" s="159"/>
      <c r="H7" s="161"/>
      <c r="I7" s="172"/>
      <c r="K7" s="126"/>
      <c r="N7" s="1"/>
    </row>
    <row r="8" spans="1:14" x14ac:dyDescent="0.2">
      <c r="A8" s="171" t="s">
        <v>132</v>
      </c>
      <c r="B8" s="159"/>
      <c r="C8" s="161"/>
      <c r="D8" s="172"/>
      <c r="F8" s="171" t="s">
        <v>132</v>
      </c>
      <c r="G8" s="159"/>
      <c r="H8" s="161"/>
      <c r="I8" s="172"/>
      <c r="K8" s="126"/>
      <c r="N8" s="1"/>
    </row>
    <row r="9" spans="1:14" x14ac:dyDescent="0.2">
      <c r="A9" s="171" t="s">
        <v>134</v>
      </c>
      <c r="B9" s="159"/>
      <c r="C9" s="161"/>
      <c r="D9" s="172"/>
      <c r="F9" s="171" t="s">
        <v>134</v>
      </c>
      <c r="G9" s="159"/>
      <c r="H9" s="161"/>
      <c r="I9" s="172"/>
      <c r="K9" s="126"/>
      <c r="N9" s="1"/>
    </row>
    <row r="10" spans="1:14" x14ac:dyDescent="0.2">
      <c r="A10" s="171" t="s">
        <v>141</v>
      </c>
      <c r="B10" s="159"/>
      <c r="C10" s="161"/>
      <c r="D10" s="172"/>
      <c r="F10" s="171" t="s">
        <v>141</v>
      </c>
      <c r="G10" s="159"/>
      <c r="H10" s="161"/>
      <c r="I10" s="172"/>
      <c r="K10" s="126"/>
      <c r="N10" s="1"/>
    </row>
    <row r="11" spans="1:14" ht="13.5" thickBot="1" x14ac:dyDescent="0.25">
      <c r="A11" s="157" t="s">
        <v>136</v>
      </c>
      <c r="B11" s="158"/>
      <c r="C11" s="158"/>
      <c r="D11" s="173"/>
      <c r="F11" s="157" t="s">
        <v>136</v>
      </c>
      <c r="G11" s="158"/>
      <c r="H11" s="158"/>
      <c r="I11" s="173"/>
      <c r="K11" s="126"/>
      <c r="N11" s="1"/>
    </row>
    <row r="12" spans="1:14" ht="13.5" thickBot="1" x14ac:dyDescent="0.25"/>
    <row r="13" spans="1:14" x14ac:dyDescent="0.2">
      <c r="A13" s="169" t="s">
        <v>129</v>
      </c>
      <c r="B13" s="170"/>
      <c r="C13" s="258"/>
      <c r="D13" s="259"/>
      <c r="F13" s="169" t="s">
        <v>129</v>
      </c>
      <c r="G13" s="170"/>
      <c r="H13" s="258"/>
      <c r="I13" s="259"/>
    </row>
    <row r="14" spans="1:14" x14ac:dyDescent="0.2">
      <c r="A14" s="171" t="s">
        <v>130</v>
      </c>
      <c r="B14" s="161"/>
      <c r="C14" s="252"/>
      <c r="D14" s="253"/>
      <c r="F14" s="171" t="s">
        <v>130</v>
      </c>
      <c r="G14" s="161"/>
      <c r="H14" s="252"/>
      <c r="I14" s="253"/>
    </row>
    <row r="15" spans="1:14" x14ac:dyDescent="0.2">
      <c r="A15" s="171" t="s">
        <v>133</v>
      </c>
      <c r="B15" s="159"/>
      <c r="C15" s="160"/>
      <c r="D15" s="172">
        <v>0</v>
      </c>
      <c r="F15" s="171" t="s">
        <v>133</v>
      </c>
      <c r="G15" s="159"/>
      <c r="H15" s="160"/>
      <c r="I15" s="172">
        <v>0</v>
      </c>
    </row>
    <row r="16" spans="1:14" x14ac:dyDescent="0.2">
      <c r="A16" s="171" t="s">
        <v>131</v>
      </c>
      <c r="B16" s="159"/>
      <c r="C16" s="161"/>
      <c r="D16" s="172">
        <v>0</v>
      </c>
      <c r="F16" s="171" t="s">
        <v>131</v>
      </c>
      <c r="G16" s="159"/>
      <c r="H16" s="161"/>
      <c r="I16" s="172">
        <v>0</v>
      </c>
    </row>
    <row r="17" spans="1:9" x14ac:dyDescent="0.2">
      <c r="A17" s="171" t="s">
        <v>132</v>
      </c>
      <c r="B17" s="159"/>
      <c r="C17" s="161"/>
      <c r="D17" s="172">
        <v>0</v>
      </c>
      <c r="F17" s="171" t="s">
        <v>132</v>
      </c>
      <c r="G17" s="159"/>
      <c r="H17" s="161"/>
      <c r="I17" s="172">
        <v>0</v>
      </c>
    </row>
    <row r="18" spans="1:9" x14ac:dyDescent="0.2">
      <c r="A18" s="171" t="s">
        <v>134</v>
      </c>
      <c r="B18" s="159"/>
      <c r="C18" s="161"/>
      <c r="D18" s="172">
        <v>0</v>
      </c>
      <c r="F18" s="171" t="s">
        <v>134</v>
      </c>
      <c r="G18" s="159"/>
      <c r="H18" s="161"/>
      <c r="I18" s="172">
        <v>0</v>
      </c>
    </row>
    <row r="19" spans="1:9" x14ac:dyDescent="0.2">
      <c r="A19" s="171" t="s">
        <v>141</v>
      </c>
      <c r="B19" s="159"/>
      <c r="C19" s="161"/>
      <c r="D19" s="172">
        <v>0</v>
      </c>
      <c r="F19" s="171" t="s">
        <v>141</v>
      </c>
      <c r="G19" s="159"/>
      <c r="H19" s="161"/>
      <c r="I19" s="172">
        <v>0</v>
      </c>
    </row>
    <row r="20" spans="1:9" ht="13.5" thickBot="1" x14ac:dyDescent="0.25">
      <c r="A20" s="157" t="s">
        <v>136</v>
      </c>
      <c r="B20" s="158"/>
      <c r="C20" s="158"/>
      <c r="D20" s="173">
        <v>0</v>
      </c>
      <c r="F20" s="157" t="s">
        <v>136</v>
      </c>
      <c r="G20" s="158"/>
      <c r="H20" s="158"/>
      <c r="I20" s="173">
        <v>0</v>
      </c>
    </row>
    <row r="21" spans="1:9" ht="13.5" thickBot="1" x14ac:dyDescent="0.25"/>
    <row r="22" spans="1:9" ht="21" thickBot="1" x14ac:dyDescent="0.35">
      <c r="A22" s="254" t="s">
        <v>139</v>
      </c>
      <c r="B22" s="255"/>
      <c r="C22" s="255"/>
      <c r="D22" s="255"/>
      <c r="E22" s="256"/>
      <c r="F22" s="256"/>
      <c r="G22" s="256"/>
      <c r="H22" s="256"/>
      <c r="I22" s="257"/>
    </row>
    <row r="23" spans="1:9" ht="21" thickBot="1" x14ac:dyDescent="0.35">
      <c r="A23" s="162" t="s">
        <v>140</v>
      </c>
      <c r="B23" s="261" t="s">
        <v>149</v>
      </c>
      <c r="C23" s="262"/>
      <c r="D23" s="262"/>
      <c r="E23" s="262"/>
      <c r="F23" s="263"/>
      <c r="G23" s="163" t="s">
        <v>6</v>
      </c>
      <c r="H23" s="264" t="s">
        <v>149</v>
      </c>
      <c r="I23" s="265"/>
    </row>
    <row r="24" spans="1:9" ht="3.75" customHeight="1" thickBot="1" x14ac:dyDescent="0.35">
      <c r="A24" s="162"/>
      <c r="B24" s="162"/>
      <c r="C24" s="162"/>
      <c r="D24" s="162"/>
      <c r="E24" s="162"/>
      <c r="F24" s="162"/>
      <c r="G24" s="162"/>
      <c r="H24" s="162"/>
      <c r="I24" s="162"/>
    </row>
    <row r="25" spans="1:9" x14ac:dyDescent="0.2">
      <c r="A25" s="169" t="s">
        <v>129</v>
      </c>
      <c r="B25" s="170"/>
      <c r="C25" s="258"/>
      <c r="D25" s="259"/>
      <c r="F25" s="169" t="s">
        <v>129</v>
      </c>
      <c r="G25" s="170"/>
      <c r="H25" s="258"/>
      <c r="I25" s="259"/>
    </row>
    <row r="26" spans="1:9" x14ac:dyDescent="0.2">
      <c r="A26" s="171" t="s">
        <v>130</v>
      </c>
      <c r="B26" s="161"/>
      <c r="C26" s="252"/>
      <c r="D26" s="253"/>
      <c r="F26" s="171" t="s">
        <v>130</v>
      </c>
      <c r="G26" s="161"/>
      <c r="H26" s="252"/>
      <c r="I26" s="253"/>
    </row>
    <row r="27" spans="1:9" x14ac:dyDescent="0.2">
      <c r="A27" s="171" t="s">
        <v>133</v>
      </c>
      <c r="B27" s="159"/>
      <c r="C27" s="160"/>
      <c r="D27" s="172">
        <v>0</v>
      </c>
      <c r="F27" s="171" t="s">
        <v>133</v>
      </c>
      <c r="G27" s="159"/>
      <c r="H27" s="160"/>
      <c r="I27" s="172">
        <v>0</v>
      </c>
    </row>
    <row r="28" spans="1:9" x14ac:dyDescent="0.2">
      <c r="A28" s="171" t="s">
        <v>131</v>
      </c>
      <c r="B28" s="159"/>
      <c r="C28" s="161"/>
      <c r="D28" s="172">
        <v>0</v>
      </c>
      <c r="F28" s="171" t="s">
        <v>131</v>
      </c>
      <c r="G28" s="159"/>
      <c r="H28" s="161"/>
      <c r="I28" s="172">
        <v>0</v>
      </c>
    </row>
    <row r="29" spans="1:9" x14ac:dyDescent="0.2">
      <c r="A29" s="171" t="s">
        <v>132</v>
      </c>
      <c r="B29" s="159"/>
      <c r="C29" s="161"/>
      <c r="D29" s="172">
        <v>0</v>
      </c>
      <c r="F29" s="171" t="s">
        <v>132</v>
      </c>
      <c r="G29" s="159"/>
      <c r="H29" s="161"/>
      <c r="I29" s="172">
        <v>0</v>
      </c>
    </row>
    <row r="30" spans="1:9" x14ac:dyDescent="0.2">
      <c r="A30" s="171" t="s">
        <v>134</v>
      </c>
      <c r="B30" s="159"/>
      <c r="C30" s="161"/>
      <c r="D30" s="172">
        <v>0</v>
      </c>
      <c r="F30" s="171" t="s">
        <v>134</v>
      </c>
      <c r="G30" s="159"/>
      <c r="H30" s="161"/>
      <c r="I30" s="172">
        <v>0</v>
      </c>
    </row>
    <row r="31" spans="1:9" x14ac:dyDescent="0.2">
      <c r="A31" s="171" t="s">
        <v>135</v>
      </c>
      <c r="B31" s="159"/>
      <c r="C31" s="161"/>
      <c r="D31" s="172">
        <v>0</v>
      </c>
      <c r="F31" s="171" t="s">
        <v>135</v>
      </c>
      <c r="G31" s="159"/>
      <c r="H31" s="161"/>
      <c r="I31" s="172">
        <v>0</v>
      </c>
    </row>
    <row r="32" spans="1:9" ht="13.5" thickBot="1" x14ac:dyDescent="0.25">
      <c r="A32" s="157" t="s">
        <v>136</v>
      </c>
      <c r="B32" s="158"/>
      <c r="C32" s="158"/>
      <c r="D32" s="173">
        <v>0</v>
      </c>
      <c r="F32" s="157" t="s">
        <v>136</v>
      </c>
      <c r="G32" s="158"/>
      <c r="H32" s="158"/>
      <c r="I32" s="173">
        <v>0</v>
      </c>
    </row>
    <row r="33" spans="1:9" ht="13.5" thickBot="1" x14ac:dyDescent="0.25"/>
    <row r="34" spans="1:9" x14ac:dyDescent="0.2">
      <c r="A34" s="169" t="s">
        <v>129</v>
      </c>
      <c r="B34" s="170"/>
      <c r="C34" s="258"/>
      <c r="D34" s="259"/>
      <c r="F34" s="169" t="s">
        <v>129</v>
      </c>
      <c r="G34" s="170"/>
      <c r="H34" s="258"/>
      <c r="I34" s="259"/>
    </row>
    <row r="35" spans="1:9" x14ac:dyDescent="0.2">
      <c r="A35" s="171" t="s">
        <v>130</v>
      </c>
      <c r="B35" s="161"/>
      <c r="C35" s="252"/>
      <c r="D35" s="253"/>
      <c r="F35" s="171" t="s">
        <v>130</v>
      </c>
      <c r="G35" s="161"/>
      <c r="H35" s="252"/>
      <c r="I35" s="253"/>
    </row>
    <row r="36" spans="1:9" x14ac:dyDescent="0.2">
      <c r="A36" s="171" t="s">
        <v>133</v>
      </c>
      <c r="B36" s="159"/>
      <c r="C36" s="160"/>
      <c r="D36" s="172">
        <v>0</v>
      </c>
      <c r="F36" s="171" t="s">
        <v>133</v>
      </c>
      <c r="G36" s="159"/>
      <c r="H36" s="160"/>
      <c r="I36" s="172">
        <v>0</v>
      </c>
    </row>
    <row r="37" spans="1:9" x14ac:dyDescent="0.2">
      <c r="A37" s="171" t="s">
        <v>131</v>
      </c>
      <c r="B37" s="159"/>
      <c r="C37" s="161"/>
      <c r="D37" s="172">
        <v>0</v>
      </c>
      <c r="F37" s="171" t="s">
        <v>131</v>
      </c>
      <c r="G37" s="159"/>
      <c r="H37" s="161"/>
      <c r="I37" s="172">
        <v>0</v>
      </c>
    </row>
    <row r="38" spans="1:9" x14ac:dyDescent="0.2">
      <c r="A38" s="171" t="s">
        <v>132</v>
      </c>
      <c r="B38" s="159"/>
      <c r="C38" s="161"/>
      <c r="D38" s="172">
        <v>0</v>
      </c>
      <c r="F38" s="171" t="s">
        <v>132</v>
      </c>
      <c r="G38" s="159"/>
      <c r="H38" s="161"/>
      <c r="I38" s="172">
        <v>0</v>
      </c>
    </row>
    <row r="39" spans="1:9" x14ac:dyDescent="0.2">
      <c r="A39" s="171" t="s">
        <v>134</v>
      </c>
      <c r="B39" s="159"/>
      <c r="C39" s="161"/>
      <c r="D39" s="172">
        <v>0</v>
      </c>
      <c r="F39" s="171" t="s">
        <v>134</v>
      </c>
      <c r="G39" s="159"/>
      <c r="H39" s="161"/>
      <c r="I39" s="172">
        <v>0</v>
      </c>
    </row>
    <row r="40" spans="1:9" x14ac:dyDescent="0.2">
      <c r="A40" s="171" t="s">
        <v>141</v>
      </c>
      <c r="B40" s="159"/>
      <c r="C40" s="161"/>
      <c r="D40" s="172">
        <v>0</v>
      </c>
      <c r="F40" s="171" t="s">
        <v>141</v>
      </c>
      <c r="G40" s="159"/>
      <c r="H40" s="161"/>
      <c r="I40" s="172">
        <v>0</v>
      </c>
    </row>
    <row r="41" spans="1:9" ht="13.5" thickBot="1" x14ac:dyDescent="0.25">
      <c r="A41" s="157" t="s">
        <v>136</v>
      </c>
      <c r="B41" s="158"/>
      <c r="C41" s="158"/>
      <c r="D41" s="173">
        <v>0</v>
      </c>
      <c r="F41" s="157" t="s">
        <v>136</v>
      </c>
      <c r="G41" s="158"/>
      <c r="H41" s="158"/>
      <c r="I41" s="173"/>
    </row>
  </sheetData>
  <sheetProtection algorithmName="SHA-512" hashValue="++Kz413vjuFP91VvjGvF0xMt3khvw0+NEV6D7ZptJ5v+4WEYFAioK/3NWyP/r091hEZ9rX5jn/WmuyoRQ6pX0w==" saltValue="vczl8YTEWlQnfidDFTe2bQ==" spinCount="100000" sheet="1" objects="1" scenarios="1"/>
  <mergeCells count="22">
    <mergeCell ref="A1:I1"/>
    <mergeCell ref="H35:I35"/>
    <mergeCell ref="C35:D35"/>
    <mergeCell ref="H14:I14"/>
    <mergeCell ref="C14:D14"/>
    <mergeCell ref="B2:F2"/>
    <mergeCell ref="H2:I2"/>
    <mergeCell ref="B23:F23"/>
    <mergeCell ref="H23:I23"/>
    <mergeCell ref="C25:D25"/>
    <mergeCell ref="H25:I25"/>
    <mergeCell ref="C34:D34"/>
    <mergeCell ref="H34:I34"/>
    <mergeCell ref="C5:D5"/>
    <mergeCell ref="H5:I5"/>
    <mergeCell ref="C26:D26"/>
    <mergeCell ref="H26:I26"/>
    <mergeCell ref="A22:I22"/>
    <mergeCell ref="C4:D4"/>
    <mergeCell ref="H4:I4"/>
    <mergeCell ref="C13:D13"/>
    <mergeCell ref="H13:I1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4"/>
  <sheetViews>
    <sheetView tabSelected="1" view="pageBreakPreview" topLeftCell="B1" zoomScale="125" zoomScaleNormal="100" zoomScaleSheetLayoutView="125" workbookViewId="0">
      <pane xSplit="9" ySplit="2" topLeftCell="K3" activePane="bottomRight" state="frozen"/>
      <selection activeCell="B1" sqref="B1"/>
      <selection pane="topRight" activeCell="H1" sqref="H1"/>
      <selection pane="bottomLeft" activeCell="B3" sqref="B3"/>
      <selection pane="bottomRight" activeCell="H24" sqref="H24"/>
    </sheetView>
  </sheetViews>
  <sheetFormatPr defaultRowHeight="12.75" x14ac:dyDescent="0.2"/>
  <cols>
    <col min="1" max="2" width="2.28515625" customWidth="1"/>
    <col min="3" max="3" width="31.7109375" customWidth="1"/>
    <col min="4" max="4" width="9.5703125" customWidth="1"/>
    <col min="5" max="5" width="5" customWidth="1"/>
    <col min="6" max="6" width="8.28515625" customWidth="1"/>
    <col min="7" max="7" width="14.140625" customWidth="1"/>
    <col min="8" max="8" width="18.42578125" style="1" customWidth="1"/>
    <col min="9" max="9" width="17.28515625" customWidth="1"/>
    <col min="10" max="10" width="1.42578125" style="10" customWidth="1"/>
    <col min="11" max="11" width="0.28515625" style="150" customWidth="1"/>
    <col min="12" max="12" width="4.7109375" style="10" hidden="1" customWidth="1"/>
    <col min="13" max="13" width="23.28515625" hidden="1" customWidth="1"/>
    <col min="14" max="14" width="17" hidden="1" customWidth="1"/>
    <col min="15" max="15" width="12.7109375" hidden="1" customWidth="1"/>
    <col min="16" max="16" width="14.28515625" hidden="1" customWidth="1"/>
    <col min="17" max="17" width="12.5703125" customWidth="1"/>
    <col min="18" max="18" width="6.140625" customWidth="1"/>
    <col min="19" max="19" width="5.140625" customWidth="1"/>
    <col min="20" max="22" width="4.85546875" customWidth="1"/>
    <col min="23" max="23" width="5.5703125" customWidth="1"/>
  </cols>
  <sheetData>
    <row r="1" spans="1:16" ht="17.25" customHeight="1" thickTop="1" x14ac:dyDescent="0.25">
      <c r="A1" s="4"/>
      <c r="B1" s="15"/>
      <c r="C1" s="293" t="s">
        <v>153</v>
      </c>
      <c r="D1" s="294"/>
      <c r="E1" s="294"/>
      <c r="F1" s="294"/>
      <c r="G1" s="294"/>
      <c r="H1" s="294"/>
      <c r="I1" s="295"/>
      <c r="J1" s="15"/>
      <c r="K1" s="142"/>
      <c r="L1" s="146"/>
    </row>
    <row r="2" spans="1:16" ht="16.5" customHeight="1" thickBot="1" x14ac:dyDescent="0.3">
      <c r="A2" s="4"/>
      <c r="B2" s="15"/>
      <c r="C2" s="296" t="s">
        <v>37</v>
      </c>
      <c r="D2" s="297"/>
      <c r="E2" s="297"/>
      <c r="F2" s="297"/>
      <c r="G2" s="297"/>
      <c r="H2" s="297"/>
      <c r="I2" s="298"/>
      <c r="J2" s="15"/>
      <c r="K2" s="142"/>
      <c r="L2" s="146"/>
    </row>
    <row r="3" spans="1:16" ht="9" customHeight="1" thickTop="1" thickBot="1" x14ac:dyDescent="0.3">
      <c r="A3" s="4"/>
      <c r="B3" s="15"/>
      <c r="C3" s="91"/>
      <c r="D3" s="91"/>
      <c r="E3" s="91"/>
      <c r="F3" s="91"/>
      <c r="G3" s="91"/>
      <c r="H3" s="91"/>
      <c r="I3" s="91"/>
      <c r="J3" s="15"/>
      <c r="K3" s="142"/>
      <c r="L3" s="146"/>
    </row>
    <row r="4" spans="1:16" ht="17.25" customHeight="1" thickTop="1" x14ac:dyDescent="0.25">
      <c r="A4" s="4"/>
      <c r="B4" s="15"/>
      <c r="C4" s="84" t="s">
        <v>66</v>
      </c>
      <c r="D4" s="85"/>
      <c r="E4" s="85"/>
      <c r="F4" s="85"/>
      <c r="G4" s="304" t="str">
        <f>IF(RENDIMENTOS!B2=0,"  ",IF(RENDIMENTOS!B2&gt;0,RENDIMENTOS!B2))</f>
        <v xml:space="preserve"> </v>
      </c>
      <c r="H4" s="304"/>
      <c r="I4" s="305"/>
      <c r="J4" s="15"/>
      <c r="K4" s="142"/>
      <c r="L4" s="146"/>
      <c r="P4">
        <v>0</v>
      </c>
    </row>
    <row r="5" spans="1:16" ht="15.75" customHeight="1" x14ac:dyDescent="0.25">
      <c r="A5" s="4"/>
      <c r="B5" s="15"/>
      <c r="C5" s="86"/>
      <c r="D5" s="87"/>
      <c r="E5" s="87"/>
      <c r="F5" s="87"/>
      <c r="G5" s="207" t="s">
        <v>6</v>
      </c>
      <c r="H5" s="310" t="str">
        <f>IF(RENDIMENTOS!H2:I2=0," ",IF(RENDIMENTOS!H2&gt;0,RENDIMENTOS!H2))</f>
        <v xml:space="preserve"> </v>
      </c>
      <c r="I5" s="309"/>
      <c r="J5" s="15"/>
      <c r="K5" s="142"/>
      <c r="L5" s="146"/>
      <c r="P5">
        <v>1</v>
      </c>
    </row>
    <row r="6" spans="1:16" ht="17.25" customHeight="1" x14ac:dyDescent="0.25">
      <c r="A6" s="4"/>
      <c r="B6" s="15"/>
      <c r="C6" s="86" t="s">
        <v>67</v>
      </c>
      <c r="D6" s="87"/>
      <c r="E6" s="87"/>
      <c r="F6" s="87"/>
      <c r="G6" s="306" t="str">
        <f>IF(RENDIMENTOS!B23=0,"",IF(RENDIMENTOS!B23:B23&gt;0,RENDIMENTOS!B23))</f>
        <v xml:space="preserve"> </v>
      </c>
      <c r="H6" s="306"/>
      <c r="I6" s="307"/>
      <c r="J6" s="15"/>
      <c r="K6" s="142"/>
      <c r="L6" s="146"/>
      <c r="P6">
        <v>2</v>
      </c>
    </row>
    <row r="7" spans="1:16" ht="17.25" customHeight="1" x14ac:dyDescent="0.25">
      <c r="A7" s="4"/>
      <c r="B7" s="15"/>
      <c r="C7" s="88"/>
      <c r="D7" s="37"/>
      <c r="E7" s="37"/>
      <c r="F7" s="37"/>
      <c r="G7" s="207" t="s">
        <v>6</v>
      </c>
      <c r="H7" s="308" t="str">
        <f>IF(RENDIMENTOS!H23:I23=0," ",IF(RENDIMENTOS!H23&gt;0,RENDIMENTOS!H23))</f>
        <v xml:space="preserve"> </v>
      </c>
      <c r="I7" s="309"/>
      <c r="J7" s="15"/>
      <c r="K7" s="142"/>
      <c r="L7" s="146"/>
      <c r="P7">
        <v>3</v>
      </c>
    </row>
    <row r="8" spans="1:16" ht="17.25" customHeight="1" thickBot="1" x14ac:dyDescent="0.3">
      <c r="A8" s="4"/>
      <c r="B8" s="15"/>
      <c r="C8" s="89"/>
      <c r="D8" s="90"/>
      <c r="E8" s="90"/>
      <c r="F8" s="90"/>
      <c r="G8" s="92"/>
      <c r="H8" s="93"/>
      <c r="I8" s="94"/>
      <c r="J8" s="15"/>
      <c r="K8" s="142"/>
      <c r="L8" s="146"/>
      <c r="P8">
        <v>4</v>
      </c>
    </row>
    <row r="9" spans="1:16" ht="8.25" customHeight="1" thickTop="1" thickBot="1" x14ac:dyDescent="0.25">
      <c r="A9" s="4"/>
      <c r="B9" s="15"/>
      <c r="C9" s="16"/>
      <c r="D9" s="16"/>
      <c r="E9" s="16"/>
      <c r="F9" s="16"/>
      <c r="G9" s="15"/>
      <c r="H9" s="21"/>
      <c r="I9" s="19"/>
      <c r="J9" s="15"/>
      <c r="K9" s="142"/>
      <c r="L9" s="146"/>
      <c r="N9" s="11">
        <v>2</v>
      </c>
      <c r="P9">
        <v>5</v>
      </c>
    </row>
    <row r="10" spans="1:16" ht="20.25" customHeight="1" thickTop="1" thickBot="1" x14ac:dyDescent="0.3">
      <c r="A10" s="4"/>
      <c r="B10" s="15"/>
      <c r="C10" s="267" t="s">
        <v>17</v>
      </c>
      <c r="D10" s="268"/>
      <c r="E10" s="268"/>
      <c r="F10" s="268"/>
      <c r="G10" s="268"/>
      <c r="H10" s="268"/>
      <c r="I10" s="269"/>
      <c r="J10" s="15"/>
      <c r="K10" s="142"/>
      <c r="L10" s="146"/>
      <c r="N10" s="11"/>
      <c r="P10">
        <v>6</v>
      </c>
    </row>
    <row r="11" spans="1:16" ht="15.75" customHeight="1" thickTop="1" thickBot="1" x14ac:dyDescent="0.25">
      <c r="A11" s="4"/>
      <c r="B11" s="15"/>
      <c r="C11" s="289" t="s">
        <v>3</v>
      </c>
      <c r="D11" s="290"/>
      <c r="E11" s="290"/>
      <c r="F11" s="290"/>
      <c r="G11" s="290"/>
      <c r="H11" s="74" t="s">
        <v>64</v>
      </c>
      <c r="I11" s="75" t="s">
        <v>65</v>
      </c>
      <c r="J11" s="15"/>
      <c r="K11" s="142"/>
      <c r="L11" s="146"/>
      <c r="N11" s="11"/>
      <c r="P11">
        <v>7</v>
      </c>
    </row>
    <row r="12" spans="1:16" ht="17.25" thickTop="1" thickBot="1" x14ac:dyDescent="0.3">
      <c r="A12" s="4"/>
      <c r="B12" s="15"/>
      <c r="C12" s="291"/>
      <c r="D12" s="292"/>
      <c r="E12" s="292"/>
      <c r="F12" s="292"/>
      <c r="G12" s="292"/>
      <c r="H12" s="9" t="s">
        <v>58</v>
      </c>
      <c r="I12" s="9" t="s">
        <v>1</v>
      </c>
      <c r="J12" s="15"/>
      <c r="K12" s="142"/>
      <c r="L12" s="146"/>
      <c r="P12">
        <v>8</v>
      </c>
    </row>
    <row r="13" spans="1:16" ht="16.5" thickTop="1" x14ac:dyDescent="0.25">
      <c r="A13" s="4"/>
      <c r="B13" s="15"/>
      <c r="C13" s="301" t="s">
        <v>4</v>
      </c>
      <c r="D13" s="302"/>
      <c r="E13" s="302"/>
      <c r="F13" s="302"/>
      <c r="G13" s="303"/>
      <c r="H13" s="164">
        <f>IFERROR(SUM(RENDIMENTOS!D6,RENDIMENTOS!I6,RENDIMENTOS!D15,RENDIMENTOS!I15),"")</f>
        <v>0</v>
      </c>
      <c r="I13" s="166">
        <f>IFERROR(SUM(RENDIMENTOS!D27,RENDIMENTOS!I27,RENDIMENTOS!D36,RENDIMENTOS!I36),"")</f>
        <v>0</v>
      </c>
      <c r="J13" s="15"/>
      <c r="K13" s="142"/>
      <c r="L13" s="146"/>
      <c r="P13">
        <v>9</v>
      </c>
    </row>
    <row r="14" spans="1:16" ht="15.75" x14ac:dyDescent="0.25">
      <c r="A14" s="4"/>
      <c r="B14" s="15"/>
      <c r="C14" s="276" t="s">
        <v>0</v>
      </c>
      <c r="D14" s="277"/>
      <c r="E14" s="277"/>
      <c r="F14" s="277"/>
      <c r="G14" s="278"/>
      <c r="H14" s="25">
        <v>0</v>
      </c>
      <c r="I14" s="13">
        <v>0</v>
      </c>
      <c r="J14" s="15"/>
      <c r="K14" s="142"/>
      <c r="L14" s="146"/>
      <c r="P14">
        <v>10</v>
      </c>
    </row>
    <row r="15" spans="1:16" ht="15.75" x14ac:dyDescent="0.25">
      <c r="A15" s="4"/>
      <c r="B15" s="15"/>
      <c r="C15" s="153" t="s">
        <v>143</v>
      </c>
      <c r="D15" s="154"/>
      <c r="E15" s="154"/>
      <c r="F15" s="154"/>
      <c r="G15" s="155"/>
      <c r="H15" s="174"/>
      <c r="I15" s="13"/>
      <c r="J15" s="15"/>
      <c r="K15" s="142"/>
      <c r="L15" s="146"/>
      <c r="P15">
        <v>11</v>
      </c>
    </row>
    <row r="16" spans="1:16" ht="16.5" thickBot="1" x14ac:dyDescent="0.3">
      <c r="A16" s="4"/>
      <c r="B16" s="15"/>
      <c r="C16" s="279" t="s">
        <v>142</v>
      </c>
      <c r="D16" s="280"/>
      <c r="E16" s="280"/>
      <c r="F16" s="280"/>
      <c r="G16" s="281"/>
      <c r="H16" s="175">
        <f>IFERROR(SUM(RENDIMENTOS!D10,RENDIMENTOS!I10,RENDIMENTOS!D19,RENDIMENTOS!I19),"")</f>
        <v>0</v>
      </c>
      <c r="I16" s="176">
        <f>IFERROR(SUM(RENDIMENTOS!D31,RENDIMENTOS!I31,RENDIMENTOS!D40,RENDIMENTOS!I40),"")</f>
        <v>0</v>
      </c>
      <c r="J16" s="15"/>
      <c r="K16" s="142"/>
      <c r="L16" s="146"/>
      <c r="P16">
        <v>12</v>
      </c>
    </row>
    <row r="17" spans="1:15" ht="17.25" thickTop="1" thickBot="1" x14ac:dyDescent="0.3">
      <c r="A17" s="4"/>
      <c r="B17" s="15"/>
      <c r="C17" s="282" t="s">
        <v>146</v>
      </c>
      <c r="D17" s="282"/>
      <c r="E17" s="282"/>
      <c r="F17" s="282"/>
      <c r="G17" s="282"/>
      <c r="H17" s="7">
        <f>SUM(H13:H16)</f>
        <v>0</v>
      </c>
      <c r="I17" s="7">
        <f>SUM(I13:I16)</f>
        <v>0</v>
      </c>
      <c r="J17" s="15"/>
      <c r="K17" s="142"/>
      <c r="L17" s="146"/>
    </row>
    <row r="18" spans="1:15" ht="16.5" thickTop="1" x14ac:dyDescent="0.25">
      <c r="A18" s="4"/>
      <c r="B18" s="15"/>
      <c r="C18" s="299" t="s">
        <v>10</v>
      </c>
      <c r="D18" s="300"/>
      <c r="E18" s="300"/>
      <c r="F18" s="300"/>
      <c r="G18" s="300"/>
      <c r="H18" s="164">
        <f>IFERROR(SUM(RENDIMENTOS!D7:D8,RENDIMENTOS!I7:I8,RENDIMENTOS!D16:D17,RENDIMENTOS!I16:I17),"")</f>
        <v>0</v>
      </c>
      <c r="I18" s="165">
        <f>IFERROR(SUM(RENDIMENTOS!D28:D29,RENDIMENTOS!I28:I29,RENDIMENTOS!D37:D38,RENDIMENTOS!I37:I38)," ")</f>
        <v>0</v>
      </c>
      <c r="J18" s="15"/>
      <c r="K18" s="142"/>
      <c r="L18" s="146"/>
      <c r="N18" s="51">
        <f>H18+H19+H23+H25</f>
        <v>0</v>
      </c>
      <c r="O18" s="51">
        <f>I18+I19+I23+I25</f>
        <v>0</v>
      </c>
    </row>
    <row r="19" spans="1:15" ht="15.75" x14ac:dyDescent="0.25">
      <c r="A19" s="4"/>
      <c r="B19" s="15"/>
      <c r="C19" s="22" t="s">
        <v>8</v>
      </c>
      <c r="D19" s="52" t="s">
        <v>64</v>
      </c>
      <c r="E19" s="57">
        <v>0</v>
      </c>
      <c r="F19" s="82" t="s">
        <v>65</v>
      </c>
      <c r="G19" s="57">
        <v>0</v>
      </c>
      <c r="H19" s="30">
        <f>E19*P36</f>
        <v>0</v>
      </c>
      <c r="I19" s="23">
        <f>G19*P36</f>
        <v>0</v>
      </c>
      <c r="J19" s="15"/>
      <c r="K19" s="142"/>
      <c r="L19" s="146"/>
    </row>
    <row r="20" spans="1:15" ht="15.75" x14ac:dyDescent="0.25">
      <c r="A20" s="4"/>
      <c r="B20" s="15"/>
      <c r="C20" s="22" t="s">
        <v>9</v>
      </c>
      <c r="D20" s="52" t="s">
        <v>64</v>
      </c>
      <c r="E20" s="57">
        <v>0</v>
      </c>
      <c r="F20" s="82" t="s">
        <v>65</v>
      </c>
      <c r="G20" s="57">
        <v>0</v>
      </c>
      <c r="H20" s="28">
        <v>0</v>
      </c>
      <c r="I20" s="28">
        <v>0</v>
      </c>
      <c r="J20" s="15"/>
      <c r="K20" s="142"/>
      <c r="L20" s="146"/>
      <c r="M20" s="104">
        <v>3561.5</v>
      </c>
      <c r="N20" s="105">
        <f>IF(E20*M20&lt;H20,E20*M20,IF(E20*M20&gt;=H20,H20))</f>
        <v>0</v>
      </c>
      <c r="O20" s="105">
        <f>IF(G20*M20&lt;I20,G20*M20,IF(G20*M20&gt;=I20,I20))</f>
        <v>0</v>
      </c>
    </row>
    <row r="21" spans="1:15" ht="15.75" x14ac:dyDescent="0.25">
      <c r="A21" s="4"/>
      <c r="B21" s="15"/>
      <c r="C21" s="22" t="s">
        <v>9</v>
      </c>
      <c r="D21" s="53" t="s">
        <v>92</v>
      </c>
      <c r="E21" s="57">
        <v>0</v>
      </c>
      <c r="F21" s="115" t="s">
        <v>92</v>
      </c>
      <c r="G21" s="57">
        <v>0</v>
      </c>
      <c r="H21" s="28">
        <v>0</v>
      </c>
      <c r="I21" s="28">
        <v>0</v>
      </c>
      <c r="J21" s="15"/>
      <c r="K21" s="142"/>
      <c r="L21" s="146"/>
      <c r="M21" s="106">
        <f>M20</f>
        <v>3561.5</v>
      </c>
      <c r="N21" s="105">
        <f>IF(E21*M21&lt;H21,E21*M21,IF(E21*M21&gt;=H21,H21))</f>
        <v>0</v>
      </c>
      <c r="O21" s="105">
        <f>IF(G21*M21&lt;I21,G21*M21,IF(G21*M21&gt;=I21,I21))</f>
        <v>0</v>
      </c>
    </row>
    <row r="22" spans="1:15" ht="15.75" x14ac:dyDescent="0.25">
      <c r="A22" s="4"/>
      <c r="B22" s="15"/>
      <c r="C22" s="22" t="s">
        <v>9</v>
      </c>
      <c r="D22" s="53" t="s">
        <v>92</v>
      </c>
      <c r="E22" s="57">
        <v>0</v>
      </c>
      <c r="F22" s="115" t="s">
        <v>92</v>
      </c>
      <c r="G22" s="57">
        <v>0</v>
      </c>
      <c r="H22" s="28">
        <v>0</v>
      </c>
      <c r="I22" s="28">
        <v>0</v>
      </c>
      <c r="J22" s="15"/>
      <c r="K22" s="142"/>
      <c r="L22" s="146"/>
      <c r="M22" s="106">
        <f>M20</f>
        <v>3561.5</v>
      </c>
      <c r="N22" s="105">
        <f>IF(E22*M22&lt;H22,E22*M22,IF(E22*M22&gt;=H22,H22))</f>
        <v>0</v>
      </c>
      <c r="O22" s="105">
        <f>IF(G22*M22&lt;I22,G22*M22,IF(G22*M22&gt;=I22,I22))</f>
        <v>0</v>
      </c>
    </row>
    <row r="23" spans="1:15" ht="15.75" x14ac:dyDescent="0.25">
      <c r="A23" s="4"/>
      <c r="B23" s="15"/>
      <c r="C23" s="22" t="s">
        <v>12</v>
      </c>
      <c r="D23" s="27"/>
      <c r="E23" s="27"/>
      <c r="F23" s="27"/>
      <c r="G23" s="27"/>
      <c r="H23" s="28">
        <v>0</v>
      </c>
      <c r="I23" s="12">
        <v>0</v>
      </c>
      <c r="J23" s="15"/>
      <c r="K23" s="142"/>
      <c r="L23" s="146"/>
      <c r="N23" s="105">
        <f>SUM(N20:N22)</f>
        <v>0</v>
      </c>
      <c r="O23" s="105">
        <f>SUM(O20:O22)</f>
        <v>0</v>
      </c>
    </row>
    <row r="24" spans="1:15" ht="15.75" x14ac:dyDescent="0.25">
      <c r="A24" s="4"/>
      <c r="B24" s="15"/>
      <c r="C24" s="22" t="s">
        <v>137</v>
      </c>
      <c r="D24" s="152"/>
      <c r="E24" s="152"/>
      <c r="F24" s="152"/>
      <c r="G24" s="152"/>
      <c r="H24" s="28">
        <v>0</v>
      </c>
      <c r="I24" s="28">
        <v>0</v>
      </c>
      <c r="J24" s="15"/>
      <c r="K24" s="142"/>
      <c r="L24" s="146"/>
      <c r="N24" s="105"/>
      <c r="O24" s="105"/>
    </row>
    <row r="25" spans="1:15" ht="15.75" x14ac:dyDescent="0.25">
      <c r="A25" s="4"/>
      <c r="B25" s="15"/>
      <c r="C25" s="22" t="s">
        <v>11</v>
      </c>
      <c r="D25" s="27"/>
      <c r="E25" s="27"/>
      <c r="F25" s="27"/>
      <c r="G25" s="27"/>
      <c r="H25" s="28">
        <v>0</v>
      </c>
      <c r="I25" s="12">
        <v>0</v>
      </c>
      <c r="J25" s="15"/>
      <c r="K25" s="142"/>
      <c r="L25" s="146"/>
      <c r="M25" s="107"/>
      <c r="N25" s="108"/>
      <c r="O25" s="108"/>
    </row>
    <row r="26" spans="1:15" ht="15.75" x14ac:dyDescent="0.25">
      <c r="A26" s="4"/>
      <c r="B26" s="15"/>
      <c r="C26" s="34" t="s">
        <v>147</v>
      </c>
      <c r="D26" s="35"/>
      <c r="E26" s="35"/>
      <c r="F26" s="35"/>
      <c r="G26" s="35"/>
      <c r="H26" s="36">
        <f>SUM(H18:H25)</f>
        <v>0</v>
      </c>
      <c r="I26" s="36">
        <f>SUM(I18:I25)</f>
        <v>0</v>
      </c>
      <c r="J26" s="15"/>
      <c r="K26" s="142"/>
      <c r="L26" s="146"/>
    </row>
    <row r="27" spans="1:15" ht="15.75" x14ac:dyDescent="0.25">
      <c r="A27" s="4"/>
      <c r="B27" s="15"/>
      <c r="C27" s="316" t="s">
        <v>78</v>
      </c>
      <c r="D27" s="317"/>
      <c r="E27" s="317"/>
      <c r="F27" s="318"/>
      <c r="G27" s="58">
        <v>0</v>
      </c>
      <c r="H27" s="24">
        <f>IF(G27&gt;0,G27,IF(G27&lt;=0,0))</f>
        <v>0</v>
      </c>
      <c r="I27" s="168"/>
      <c r="J27" s="15"/>
      <c r="K27" s="142"/>
      <c r="L27" s="146"/>
      <c r="N27" s="141">
        <v>1182.2</v>
      </c>
      <c r="O27" s="126" t="s">
        <v>128</v>
      </c>
    </row>
    <row r="28" spans="1:15" ht="15.75" x14ac:dyDescent="0.25">
      <c r="A28" s="4"/>
      <c r="B28" s="15"/>
      <c r="C28" s="316" t="s">
        <v>79</v>
      </c>
      <c r="D28" s="317"/>
      <c r="E28" s="317"/>
      <c r="F28" s="318"/>
      <c r="G28" s="58">
        <v>0</v>
      </c>
      <c r="H28" s="167"/>
      <c r="I28" s="24">
        <f>IF(G28&gt;0,G28,IF(G28&lt;=0,0))</f>
        <v>0</v>
      </c>
      <c r="J28" s="15"/>
      <c r="K28" s="142"/>
      <c r="L28" s="146"/>
    </row>
    <row r="29" spans="1:15" ht="15.75" x14ac:dyDescent="0.25">
      <c r="A29" s="4"/>
      <c r="B29" s="15"/>
      <c r="C29" s="22" t="s">
        <v>13</v>
      </c>
      <c r="D29" s="27"/>
      <c r="E29" s="27"/>
      <c r="F29" s="27"/>
      <c r="G29" s="27"/>
      <c r="H29" s="156">
        <f>IFERROR(SUM(RENDIMENTOS!D9,RENDIMENTOS!I9,RENDIMENTOS!D18,RENDIMENTOS!I18),"")</f>
        <v>0</v>
      </c>
      <c r="I29" s="166">
        <f>IFERROR(SUM(RENDIMENTOS!D30,RENDIMENTOS!I30,RENDIMENTOS!D39,RENDIMENTOS!I39),"")</f>
        <v>0</v>
      </c>
      <c r="J29" s="15"/>
      <c r="K29" s="142"/>
      <c r="L29" s="146"/>
    </row>
    <row r="30" spans="1:15" ht="15.75" x14ac:dyDescent="0.25">
      <c r="A30" s="4"/>
      <c r="B30" s="15"/>
      <c r="C30" s="319" t="s">
        <v>2</v>
      </c>
      <c r="D30" s="280"/>
      <c r="E30" s="280"/>
      <c r="F30" s="320"/>
      <c r="G30" s="59">
        <v>42004</v>
      </c>
      <c r="H30" s="25"/>
      <c r="I30" s="13">
        <v>0</v>
      </c>
      <c r="J30" s="15"/>
      <c r="K30" s="142"/>
      <c r="L30" s="146"/>
    </row>
    <row r="31" spans="1:15" ht="15.75" x14ac:dyDescent="0.25">
      <c r="A31" s="4"/>
      <c r="B31" s="15"/>
      <c r="C31" s="319" t="s">
        <v>2</v>
      </c>
      <c r="D31" s="280"/>
      <c r="E31" s="280"/>
      <c r="F31" s="320"/>
      <c r="G31" s="127">
        <v>42369</v>
      </c>
      <c r="H31" s="25"/>
      <c r="I31" s="13">
        <v>0</v>
      </c>
      <c r="J31" s="15"/>
      <c r="K31" s="142"/>
      <c r="L31" s="146"/>
    </row>
    <row r="32" spans="1:15" ht="15.75" x14ac:dyDescent="0.25">
      <c r="A32" s="4"/>
      <c r="B32" s="15"/>
      <c r="C32" s="319" t="s">
        <v>5</v>
      </c>
      <c r="D32" s="280"/>
      <c r="E32" s="280"/>
      <c r="F32" s="320"/>
      <c r="G32" s="29">
        <f>G30</f>
        <v>42004</v>
      </c>
      <c r="H32" s="25">
        <v>0</v>
      </c>
      <c r="I32" s="13">
        <v>0</v>
      </c>
      <c r="J32" s="15"/>
      <c r="K32" s="142"/>
      <c r="L32" s="146"/>
      <c r="N32" s="124">
        <f>IF(H34&lt;=0,0,IF(H34&gt;0,H34))</f>
        <v>0</v>
      </c>
      <c r="O32" s="11"/>
    </row>
    <row r="33" spans="1:16" ht="16.5" thickBot="1" x14ac:dyDescent="0.3">
      <c r="A33" s="4"/>
      <c r="B33" s="15"/>
      <c r="C33" s="321" t="s">
        <v>5</v>
      </c>
      <c r="D33" s="322"/>
      <c r="E33" s="322"/>
      <c r="F33" s="323"/>
      <c r="G33" s="128">
        <f>G31</f>
        <v>42369</v>
      </c>
      <c r="H33" s="26"/>
      <c r="I33" s="14">
        <v>0</v>
      </c>
      <c r="J33" s="15"/>
      <c r="K33" s="142"/>
      <c r="L33" s="146"/>
      <c r="N33" s="11"/>
      <c r="O33" s="11"/>
    </row>
    <row r="34" spans="1:16" ht="17.25" thickTop="1" thickBot="1" x14ac:dyDescent="0.3">
      <c r="A34" s="4"/>
      <c r="B34" s="15"/>
      <c r="C34" s="282" t="s">
        <v>68</v>
      </c>
      <c r="D34" s="282"/>
      <c r="E34" s="282"/>
      <c r="F34" s="282"/>
      <c r="G34" s="282"/>
      <c r="H34" s="7">
        <f>H31+H32-H30-H33</f>
        <v>0</v>
      </c>
      <c r="I34" s="7">
        <f>I31+I32-I30-I33</f>
        <v>0</v>
      </c>
      <c r="J34" s="15"/>
      <c r="K34" s="142"/>
      <c r="L34" s="146"/>
      <c r="N34" s="11"/>
      <c r="O34" s="11"/>
    </row>
    <row r="35" spans="1:16" ht="3.75" customHeight="1" thickTop="1" thickBot="1" x14ac:dyDescent="0.25">
      <c r="A35" s="4"/>
      <c r="B35" s="15"/>
      <c r="C35" s="15"/>
      <c r="D35" s="15"/>
      <c r="E35" s="15"/>
      <c r="F35" s="15"/>
      <c r="G35" s="15"/>
      <c r="H35" s="20"/>
      <c r="I35" s="15"/>
      <c r="J35" s="15"/>
      <c r="K35" s="142"/>
      <c r="L35" s="146"/>
      <c r="N35" s="11"/>
      <c r="O35" s="11"/>
    </row>
    <row r="36" spans="1:16" ht="15" customHeight="1" thickTop="1" thickBot="1" x14ac:dyDescent="0.3">
      <c r="A36" s="4"/>
      <c r="B36" s="15"/>
      <c r="C36" s="324" t="s">
        <v>71</v>
      </c>
      <c r="D36" s="325"/>
      <c r="E36" s="325"/>
      <c r="F36" s="325"/>
      <c r="G36" s="325"/>
      <c r="H36" s="326"/>
      <c r="I36" s="31" t="str">
        <f>IF(N9=2," ",IF(N9=1,H17+I17+I34-H26-H27-H29-I26-I28-I29-H34))</f>
        <v xml:space="preserve"> </v>
      </c>
      <c r="J36" s="15"/>
      <c r="K36" s="142"/>
      <c r="L36" s="146"/>
      <c r="N36" s="42" t="s">
        <v>28</v>
      </c>
      <c r="O36" s="42"/>
      <c r="P36" s="111">
        <v>2275</v>
      </c>
    </row>
    <row r="37" spans="1:16" s="3" customFormat="1" ht="17.25" thickTop="1" thickBot="1" x14ac:dyDescent="0.3">
      <c r="A37" s="5"/>
      <c r="B37" s="17"/>
      <c r="C37" s="270" t="s">
        <v>72</v>
      </c>
      <c r="D37" s="271"/>
      <c r="E37" s="271"/>
      <c r="F37" s="271"/>
      <c r="G37" s="272"/>
      <c r="H37" s="8">
        <f>IF($N$9=2,$H$17-H26-H27-H29-$H$34,IF($N$9=1,0))</f>
        <v>0</v>
      </c>
      <c r="I37" s="8">
        <f>IF($N$9=2,$I$17-I26-I27-I29-$I$34,IF($N$9=1,0))</f>
        <v>0</v>
      </c>
      <c r="J37" s="17"/>
      <c r="K37" s="143"/>
      <c r="L37" s="147"/>
      <c r="N37" s="266" t="s">
        <v>15</v>
      </c>
      <c r="O37" s="43"/>
    </row>
    <row r="38" spans="1:16" ht="7.5" customHeight="1" thickTop="1" thickBot="1" x14ac:dyDescent="0.25">
      <c r="A38" s="4"/>
      <c r="B38" s="15"/>
      <c r="C38" s="15"/>
      <c r="D38" s="15"/>
      <c r="E38" s="15"/>
      <c r="F38" s="15"/>
      <c r="G38" s="15"/>
      <c r="H38" s="20"/>
      <c r="I38" s="15"/>
      <c r="J38" s="15"/>
      <c r="K38" s="142"/>
      <c r="L38" s="146"/>
      <c r="N38" s="266"/>
      <c r="O38" s="11"/>
    </row>
    <row r="39" spans="1:16" ht="17.25" thickTop="1" thickBot="1" x14ac:dyDescent="0.3">
      <c r="A39" s="4"/>
      <c r="B39" s="15"/>
      <c r="C39" s="273" t="s">
        <v>18</v>
      </c>
      <c r="D39" s="274"/>
      <c r="E39" s="274"/>
      <c r="F39" s="274"/>
      <c r="G39" s="274"/>
      <c r="H39" s="274"/>
      <c r="I39" s="275"/>
      <c r="J39" s="15"/>
      <c r="K39" s="142"/>
      <c r="L39" s="146"/>
      <c r="M39" s="81">
        <v>0.2</v>
      </c>
      <c r="N39" s="114">
        <v>16754.34</v>
      </c>
      <c r="O39" s="44" t="s">
        <v>16</v>
      </c>
    </row>
    <row r="40" spans="1:16" ht="17.25" thickTop="1" thickBot="1" x14ac:dyDescent="0.3">
      <c r="A40" s="4"/>
      <c r="B40" s="15"/>
      <c r="C40" s="283" t="s">
        <v>14</v>
      </c>
      <c r="D40" s="284"/>
      <c r="E40" s="284"/>
      <c r="F40" s="285"/>
      <c r="G40" s="46" t="s">
        <v>20</v>
      </c>
      <c r="H40" s="40" t="s">
        <v>19</v>
      </c>
      <c r="I40" s="41" t="s">
        <v>19</v>
      </c>
      <c r="J40" s="15"/>
      <c r="K40" s="142"/>
      <c r="L40" s="146"/>
      <c r="N40" s="49" t="b">
        <v>1</v>
      </c>
      <c r="O40" s="49" t="b">
        <v>1</v>
      </c>
    </row>
    <row r="41" spans="1:16" ht="17.25" thickTop="1" thickBot="1" x14ac:dyDescent="0.3">
      <c r="A41" s="4"/>
      <c r="B41" s="15"/>
      <c r="C41" s="286"/>
      <c r="D41" s="287"/>
      <c r="E41" s="287"/>
      <c r="F41" s="288"/>
      <c r="G41" s="45">
        <f>N39</f>
        <v>16754.34</v>
      </c>
      <c r="H41" s="38">
        <f>IF(N41&gt;N39,N39,IF(N41&lt;N39,N41,))</f>
        <v>0</v>
      </c>
      <c r="I41" s="38">
        <f>IF(O41&gt;N39,N39,IF(O41&lt;N39,O41,))</f>
        <v>0</v>
      </c>
      <c r="J41" s="15"/>
      <c r="K41" s="142"/>
      <c r="L41" s="146"/>
      <c r="N41" s="113">
        <f>IF(N40=TRUE,H13*M39,IF(N40=FALSE,0))</f>
        <v>0</v>
      </c>
      <c r="O41" s="50">
        <f>IF(O40=TRUE,I13*M39,IF(O40=FALSE,0))</f>
        <v>0</v>
      </c>
      <c r="P41" s="112">
        <f>IF(G41&gt;=(H13+I13)*M39,(H13+I13)*M39,IF(G41&lt;(H13+I13)*M39,G41))</f>
        <v>0</v>
      </c>
    </row>
    <row r="42" spans="1:16" ht="6" customHeight="1" thickTop="1" thickBot="1" x14ac:dyDescent="0.3">
      <c r="A42" s="4"/>
      <c r="B42" s="15"/>
      <c r="C42" s="37"/>
      <c r="D42" s="37"/>
      <c r="E42" s="37"/>
      <c r="F42" s="37"/>
      <c r="G42" s="37"/>
      <c r="H42" s="32"/>
      <c r="I42" s="32"/>
      <c r="J42" s="15"/>
      <c r="K42" s="142"/>
      <c r="L42" s="146"/>
      <c r="N42" s="39"/>
      <c r="O42" s="39"/>
    </row>
    <row r="43" spans="1:16" ht="17.25" thickTop="1" thickBot="1" x14ac:dyDescent="0.3">
      <c r="A43" s="4"/>
      <c r="B43" s="15"/>
      <c r="C43" s="324" t="s">
        <v>71</v>
      </c>
      <c r="D43" s="325"/>
      <c r="E43" s="325"/>
      <c r="F43" s="325"/>
      <c r="G43" s="325"/>
      <c r="H43" s="326"/>
      <c r="I43" s="31" t="str">
        <f>IF(N9=2," ",IF(N9=1,H17-H34-H29-I29-I34+I17-P41))</f>
        <v xml:space="preserve"> </v>
      </c>
      <c r="J43" s="15"/>
      <c r="K43" s="142"/>
      <c r="L43" s="146"/>
      <c r="M43" s="134">
        <v>0</v>
      </c>
      <c r="N43" s="134">
        <v>0</v>
      </c>
      <c r="O43" s="135">
        <v>0</v>
      </c>
      <c r="P43" s="136">
        <v>0</v>
      </c>
    </row>
    <row r="44" spans="1:16" ht="17.25" thickTop="1" thickBot="1" x14ac:dyDescent="0.3">
      <c r="A44" s="4"/>
      <c r="B44" s="15"/>
      <c r="C44" s="270" t="s">
        <v>72</v>
      </c>
      <c r="D44" s="271"/>
      <c r="E44" s="271"/>
      <c r="F44" s="271"/>
      <c r="G44" s="272"/>
      <c r="H44" s="8">
        <f>IF($N$9=2,$H$17-$H$34-H41-H29,IF($N$9=1,0))</f>
        <v>0</v>
      </c>
      <c r="I44" s="8">
        <f>IF($N$9=2,$I$17-$I$34-I41-I29,IF($N$9=1,0))</f>
        <v>0</v>
      </c>
      <c r="J44" s="15"/>
      <c r="K44" s="142"/>
      <c r="L44" s="146"/>
      <c r="M44" s="134">
        <v>21453.24</v>
      </c>
      <c r="N44" s="134">
        <v>33477.72</v>
      </c>
      <c r="O44" s="135">
        <v>7.4999999999999997E-2</v>
      </c>
      <c r="P44" s="136">
        <v>1687.43</v>
      </c>
    </row>
    <row r="45" spans="1:16" s="2" customFormat="1" ht="15" customHeight="1" thickTop="1" x14ac:dyDescent="0.2">
      <c r="A45" s="6"/>
      <c r="B45" s="33"/>
      <c r="C45" s="312" t="s">
        <v>73</v>
      </c>
      <c r="D45" s="312"/>
      <c r="E45" s="312"/>
      <c r="F45" s="312"/>
      <c r="G45" s="312"/>
      <c r="H45" s="312"/>
      <c r="I45" s="312"/>
      <c r="J45" s="18"/>
      <c r="K45" s="144"/>
      <c r="L45" s="148"/>
      <c r="M45" s="137">
        <f>N44+0.01</f>
        <v>33477.730000000003</v>
      </c>
      <c r="N45" s="138">
        <v>44476.74</v>
      </c>
      <c r="O45" s="135">
        <v>0.15</v>
      </c>
      <c r="P45" s="136">
        <v>4198.26</v>
      </c>
    </row>
    <row r="46" spans="1:16" ht="14.25" customHeight="1" x14ac:dyDescent="0.2">
      <c r="A46" s="4"/>
      <c r="B46" s="15"/>
      <c r="C46" s="311" t="s">
        <v>7</v>
      </c>
      <c r="D46" s="311"/>
      <c r="E46" s="311"/>
      <c r="F46" s="311"/>
      <c r="G46" s="311"/>
      <c r="H46" s="311"/>
      <c r="I46" s="311"/>
      <c r="J46" s="18"/>
      <c r="K46" s="144"/>
      <c r="L46" s="148"/>
      <c r="M46" s="137">
        <f t="shared" ref="M46:M47" si="0">N45+0.01</f>
        <v>44476.75</v>
      </c>
      <c r="N46" s="134">
        <v>55373.55</v>
      </c>
      <c r="O46" s="135">
        <v>0.22500000000000001</v>
      </c>
      <c r="P46" s="136">
        <v>7534.02</v>
      </c>
    </row>
    <row r="47" spans="1:16" ht="11.25" customHeight="1" x14ac:dyDescent="0.2">
      <c r="A47" s="4"/>
      <c r="B47" s="15"/>
      <c r="C47" s="327" t="s">
        <v>50</v>
      </c>
      <c r="D47" s="327"/>
      <c r="E47" s="327"/>
      <c r="F47" s="327"/>
      <c r="G47" s="327"/>
      <c r="H47" s="327"/>
      <c r="I47" s="327"/>
      <c r="J47" s="18"/>
      <c r="K47" s="144"/>
      <c r="L47" s="148"/>
      <c r="M47" s="137">
        <f t="shared" si="0"/>
        <v>55373.560000000005</v>
      </c>
      <c r="N47" s="134">
        <v>9999999999.9899998</v>
      </c>
      <c r="O47" s="135">
        <v>0.27500000000000002</v>
      </c>
      <c r="P47" s="136">
        <v>10302.700000000001</v>
      </c>
    </row>
    <row r="48" spans="1:16" x14ac:dyDescent="0.2">
      <c r="A48" s="4"/>
      <c r="B48" s="15"/>
      <c r="C48" s="327"/>
      <c r="D48" s="327"/>
      <c r="E48" s="327"/>
      <c r="F48" s="327"/>
      <c r="G48" s="327"/>
      <c r="H48" s="327"/>
      <c r="I48" s="327"/>
      <c r="J48" s="15"/>
      <c r="K48" s="142"/>
      <c r="L48" s="146"/>
    </row>
    <row r="49" spans="1:16" ht="6.75" customHeight="1" x14ac:dyDescent="0.2">
      <c r="A49" s="4"/>
      <c r="B49" s="15"/>
      <c r="C49" s="327"/>
      <c r="D49" s="327"/>
      <c r="E49" s="327"/>
      <c r="F49" s="327"/>
      <c r="G49" s="327"/>
      <c r="H49" s="327"/>
      <c r="I49" s="327"/>
      <c r="J49" s="15"/>
      <c r="K49" s="142"/>
      <c r="L49" s="146"/>
    </row>
    <row r="50" spans="1:16" x14ac:dyDescent="0.2">
      <c r="A50" s="4"/>
      <c r="B50" s="15"/>
      <c r="C50" s="68" t="s">
        <v>56</v>
      </c>
      <c r="D50" s="66"/>
      <c r="E50" s="66"/>
      <c r="F50" s="66"/>
      <c r="G50" s="205" t="str">
        <f>AJUDA!B50</f>
        <v>V3/2015</v>
      </c>
      <c r="H50" s="206">
        <f>AJUDA!D50</f>
        <v>42062</v>
      </c>
      <c r="I50" s="67"/>
      <c r="J50" s="15"/>
      <c r="K50" s="142"/>
      <c r="L50" s="146"/>
    </row>
    <row r="51" spans="1:16" ht="16.5" customHeight="1" thickBot="1" x14ac:dyDescent="0.25">
      <c r="A51" s="4"/>
      <c r="B51" s="15"/>
      <c r="C51" s="337" t="s">
        <v>81</v>
      </c>
      <c r="D51" s="337"/>
      <c r="E51" s="337"/>
      <c r="F51" s="337"/>
      <c r="G51" s="337"/>
      <c r="H51" s="337"/>
      <c r="I51" s="337"/>
      <c r="J51" s="15"/>
      <c r="K51" s="142"/>
      <c r="L51" s="146"/>
    </row>
    <row r="52" spans="1:16" ht="13.5" thickTop="1" x14ac:dyDescent="0.2">
      <c r="B52" s="15"/>
      <c r="C52" s="334" t="s">
        <v>24</v>
      </c>
      <c r="D52" s="335"/>
      <c r="E52" s="335"/>
      <c r="F52" s="335"/>
      <c r="G52" s="335"/>
      <c r="H52" s="335"/>
      <c r="I52" s="336"/>
      <c r="J52" s="15"/>
      <c r="K52" s="142"/>
      <c r="L52" s="146"/>
    </row>
    <row r="53" spans="1:16" x14ac:dyDescent="0.2">
      <c r="B53" s="15"/>
      <c r="C53" s="328"/>
      <c r="D53" s="329"/>
      <c r="E53" s="329"/>
      <c r="F53" s="330"/>
      <c r="G53" s="52" t="s">
        <v>23</v>
      </c>
      <c r="H53" s="53" t="s">
        <v>25</v>
      </c>
      <c r="I53" s="98" t="s">
        <v>26</v>
      </c>
      <c r="J53" s="15"/>
      <c r="K53" s="142"/>
      <c r="L53" s="146"/>
    </row>
    <row r="54" spans="1:16" x14ac:dyDescent="0.2">
      <c r="B54" s="15"/>
      <c r="C54" s="331" t="s">
        <v>21</v>
      </c>
      <c r="D54" s="332"/>
      <c r="E54" s="332"/>
      <c r="F54" s="333"/>
      <c r="G54" s="55">
        <f>IF(H13+I13-N18-N23-O18-O23&lt;0,0,IF(H13+I13-N18-N23-O18-O23&gt;=0,H13+I13-N18-N23-O18-O23))</f>
        <v>0</v>
      </c>
      <c r="H54" s="56">
        <f>IF(P54&gt;=$H$29,P54-$H$29,IF(P54&lt;$H$29,0))</f>
        <v>0</v>
      </c>
      <c r="I54" s="99">
        <f>IF(P54&lt;$H$29,$H$29-P54,IF(P54&gt;=$H$29,0))</f>
        <v>0</v>
      </c>
      <c r="J54" s="15"/>
      <c r="K54" s="142"/>
      <c r="L54" s="146"/>
      <c r="N54" s="48">
        <f>VLOOKUP(G54,$M$43:$P$48,3)</f>
        <v>0</v>
      </c>
      <c r="O54" s="47">
        <f>VLOOKUP(N54,$O$43:$P$47,2)</f>
        <v>0</v>
      </c>
      <c r="P54" s="51">
        <f>G54*N54-O54</f>
        <v>0</v>
      </c>
    </row>
    <row r="55" spans="1:16" x14ac:dyDescent="0.2">
      <c r="B55" s="15"/>
      <c r="C55" s="331" t="s">
        <v>69</v>
      </c>
      <c r="D55" s="332"/>
      <c r="E55" s="332"/>
      <c r="F55" s="333"/>
      <c r="G55" s="55">
        <f>IF($H$13-$H$26+$N$23&lt;0,0,IF($H$13-$H$26+$N$23&gt;=0,$H$13-$N$18-$N$23))</f>
        <v>0</v>
      </c>
      <c r="H55" s="56">
        <f>IF(P55&gt;=$H$29,P55-$H$29,IF(P55&lt;$H$29,0))</f>
        <v>0</v>
      </c>
      <c r="I55" s="99">
        <f>IF(P55&lt;$H$29,$H$29-P55,IF(P55&gt;=$H$29,0))</f>
        <v>0</v>
      </c>
      <c r="J55" s="15"/>
      <c r="K55" s="142"/>
      <c r="L55" s="146"/>
      <c r="N55" s="48">
        <f t="shared" ref="N55:N56" si="1">VLOOKUP(G55,$M$43:$P$48,3)</f>
        <v>0</v>
      </c>
      <c r="O55" s="47">
        <f>VLOOKUP(N55,$O$43:$P$47,2)</f>
        <v>0</v>
      </c>
      <c r="P55" s="51">
        <f>G55*N55-O55</f>
        <v>0</v>
      </c>
    </row>
    <row r="56" spans="1:16" ht="13.5" thickBot="1" x14ac:dyDescent="0.25">
      <c r="B56" s="15"/>
      <c r="C56" s="338" t="s">
        <v>70</v>
      </c>
      <c r="D56" s="339"/>
      <c r="E56" s="339"/>
      <c r="F56" s="340"/>
      <c r="G56" s="100">
        <f>IF($I$13-$I$26+$O$23&lt;0,0,IF($I$13-$I$26+$O$23&gt;=0,$I$13-$O$18-$O$23))</f>
        <v>0</v>
      </c>
      <c r="H56" s="101">
        <f>IF(P56&gt;=$I$29:$I$29,P56-$I$29,IF(P56&lt;$I$29,0))</f>
        <v>0</v>
      </c>
      <c r="I56" s="102">
        <f>IF(P56&lt;$I$29,$I$29-P56,IF(P56&gt;=$I$29,0))</f>
        <v>0</v>
      </c>
      <c r="J56" s="15"/>
      <c r="K56" s="142"/>
      <c r="L56" s="146"/>
      <c r="N56" s="48">
        <f t="shared" si="1"/>
        <v>0</v>
      </c>
      <c r="O56" s="47">
        <f>VLOOKUP(N56,$O$43:$P$47,2)</f>
        <v>0</v>
      </c>
      <c r="P56" s="51">
        <f>G56*N56-O56</f>
        <v>0</v>
      </c>
    </row>
    <row r="57" spans="1:16" ht="14.25" thickTop="1" thickBot="1" x14ac:dyDescent="0.25">
      <c r="B57" s="15"/>
      <c r="C57" s="95"/>
      <c r="D57" s="95"/>
      <c r="E57" s="95"/>
      <c r="F57" s="95"/>
      <c r="G57" s="96"/>
      <c r="H57" s="97"/>
      <c r="I57" s="97"/>
      <c r="J57" s="15"/>
      <c r="K57" s="142"/>
      <c r="L57" s="146"/>
      <c r="N57" s="48"/>
      <c r="O57" s="47"/>
      <c r="P57" s="51"/>
    </row>
    <row r="58" spans="1:16" ht="13.5" thickTop="1" x14ac:dyDescent="0.2">
      <c r="B58" s="15"/>
      <c r="C58" s="313" t="s">
        <v>27</v>
      </c>
      <c r="D58" s="314"/>
      <c r="E58" s="314"/>
      <c r="F58" s="314"/>
      <c r="G58" s="314"/>
      <c r="H58" s="314"/>
      <c r="I58" s="315"/>
      <c r="J58" s="15"/>
      <c r="K58" s="142"/>
      <c r="L58" s="146"/>
    </row>
    <row r="59" spans="1:16" x14ac:dyDescent="0.2">
      <c r="B59" s="15"/>
      <c r="C59" s="341"/>
      <c r="D59" s="342"/>
      <c r="E59" s="342"/>
      <c r="F59" s="343"/>
      <c r="G59" s="52" t="s">
        <v>23</v>
      </c>
      <c r="H59" s="53" t="s">
        <v>25</v>
      </c>
      <c r="I59" s="98" t="s">
        <v>26</v>
      </c>
      <c r="J59" s="15"/>
      <c r="K59" s="142"/>
      <c r="L59" s="146"/>
    </row>
    <row r="60" spans="1:16" x14ac:dyDescent="0.2">
      <c r="B60" s="15"/>
      <c r="C60" s="331" t="s">
        <v>22</v>
      </c>
      <c r="D60" s="332"/>
      <c r="E60" s="332"/>
      <c r="F60" s="333"/>
      <c r="G60" s="55">
        <f>H13+I13-P41</f>
        <v>0</v>
      </c>
      <c r="H60" s="56">
        <f>IF(P60&gt;=$H$29,P60-$H$29,IF(P60&lt;$H$29,0))</f>
        <v>0</v>
      </c>
      <c r="I60" s="99">
        <f>IF(P60&lt;$H$29,$H$29-P60,IF(P60&gt;=$H$29,0))</f>
        <v>0</v>
      </c>
      <c r="J60" s="15"/>
      <c r="K60" s="142"/>
      <c r="L60" s="146"/>
      <c r="N60" s="48">
        <f>VLOOKUP(G60,$M$43:$P$47,3)</f>
        <v>0</v>
      </c>
      <c r="O60" s="47">
        <f>VLOOKUP(N60,$O$43:$P$47,2)</f>
        <v>0</v>
      </c>
      <c r="P60" s="51">
        <f>G60*N60-O60</f>
        <v>0</v>
      </c>
    </row>
    <row r="61" spans="1:16" x14ac:dyDescent="0.2">
      <c r="B61" s="15"/>
      <c r="C61" s="331" t="s">
        <v>69</v>
      </c>
      <c r="D61" s="332"/>
      <c r="E61" s="332"/>
      <c r="F61" s="333"/>
      <c r="G61" s="55">
        <f>H13-H41</f>
        <v>0</v>
      </c>
      <c r="H61" s="56">
        <f>IF(P61&gt;=$H$29,P61-$H$29,IF(P61&lt;$H$29,0))</f>
        <v>0</v>
      </c>
      <c r="I61" s="99">
        <f>IF(P61&lt;$H$29,$H$29-P61,IF(P61&gt;=$H$29,0))</f>
        <v>0</v>
      </c>
      <c r="J61" s="15"/>
      <c r="K61" s="142"/>
      <c r="L61" s="146"/>
      <c r="N61" s="48">
        <f>VLOOKUP(G61,$M$43:$P$47,3)</f>
        <v>0</v>
      </c>
      <c r="O61" s="47">
        <f>VLOOKUP(N61,$O$43:$P$47,2)</f>
        <v>0</v>
      </c>
      <c r="P61" s="51">
        <f>G61*N61-O61</f>
        <v>0</v>
      </c>
    </row>
    <row r="62" spans="1:16" ht="13.5" thickBot="1" x14ac:dyDescent="0.25">
      <c r="B62" s="15"/>
      <c r="C62" s="338" t="s">
        <v>70</v>
      </c>
      <c r="D62" s="339"/>
      <c r="E62" s="339"/>
      <c r="F62" s="340"/>
      <c r="G62" s="100">
        <f>I13-I41</f>
        <v>0</v>
      </c>
      <c r="H62" s="101">
        <f>IF(P62&gt;=$I$29,P62-$I$29,IF(P62&lt;$I$29,0))</f>
        <v>0</v>
      </c>
      <c r="I62" s="102">
        <f>IF(P62&lt;$I$29,$I$29-P62,IF(P62&gt;=$I$29,0))</f>
        <v>0</v>
      </c>
      <c r="J62" s="15"/>
      <c r="K62" s="142"/>
      <c r="L62" s="146"/>
      <c r="N62" s="48">
        <f>VLOOKUP(G62,$M$43:$P$47,3)</f>
        <v>0</v>
      </c>
      <c r="O62" s="47">
        <f>VLOOKUP(N62,$O$43:$P$47,2)</f>
        <v>0</v>
      </c>
      <c r="P62" s="51">
        <f>G62*N62-O62</f>
        <v>0</v>
      </c>
    </row>
    <row r="63" spans="1:16" ht="13.5" thickTop="1" x14ac:dyDescent="0.2">
      <c r="B63" s="15"/>
      <c r="C63" s="15"/>
      <c r="D63" s="15"/>
      <c r="E63" s="15"/>
      <c r="F63" s="15"/>
      <c r="G63" s="15"/>
      <c r="H63" s="20"/>
      <c r="I63" s="15"/>
      <c r="J63" s="103"/>
      <c r="K63" s="145"/>
      <c r="L63" s="149"/>
    </row>
    <row r="64" spans="1:16" x14ac:dyDescent="0.2">
      <c r="B64" s="15"/>
      <c r="C64" s="15"/>
      <c r="D64" s="15"/>
      <c r="E64" s="15"/>
      <c r="F64" s="15"/>
      <c r="G64" s="15"/>
      <c r="H64" s="20"/>
      <c r="I64" s="15"/>
      <c r="J64" s="15"/>
      <c r="K64" s="142"/>
      <c r="L64" s="146"/>
    </row>
  </sheetData>
  <sheetProtection algorithmName="SHA-512" hashValue="oEOoPYoyzbGIMX5ck+KQz4GCS1DLyZw9g9+r5mHXj64sw9OVww2DsH0H0f9wBpfwYfhoqu38kk+HgAcCXAGUJA==" saltValue="/sxAUcDs0a/HVkzLK4xteA==" spinCount="100000" sheet="1" objects="1" scenarios="1" selectLockedCells="1"/>
  <dataConsolidate/>
  <mergeCells count="41">
    <mergeCell ref="C51:I51"/>
    <mergeCell ref="C62:F62"/>
    <mergeCell ref="C56:F56"/>
    <mergeCell ref="C59:F59"/>
    <mergeCell ref="C60:F60"/>
    <mergeCell ref="C61:F61"/>
    <mergeCell ref="C46:I46"/>
    <mergeCell ref="C45:I45"/>
    <mergeCell ref="C58:I58"/>
    <mergeCell ref="C27:F27"/>
    <mergeCell ref="C28:F28"/>
    <mergeCell ref="C30:F30"/>
    <mergeCell ref="C31:F31"/>
    <mergeCell ref="C32:F32"/>
    <mergeCell ref="C33:F33"/>
    <mergeCell ref="C36:H36"/>
    <mergeCell ref="C43:H43"/>
    <mergeCell ref="C47:I49"/>
    <mergeCell ref="C53:F53"/>
    <mergeCell ref="C54:F54"/>
    <mergeCell ref="C55:F55"/>
    <mergeCell ref="C52:I52"/>
    <mergeCell ref="C1:I1"/>
    <mergeCell ref="C2:I2"/>
    <mergeCell ref="C37:G37"/>
    <mergeCell ref="C18:G18"/>
    <mergeCell ref="C34:G34"/>
    <mergeCell ref="C13:G13"/>
    <mergeCell ref="G4:I4"/>
    <mergeCell ref="G6:I6"/>
    <mergeCell ref="H7:I7"/>
    <mergeCell ref="H5:I5"/>
    <mergeCell ref="N37:N38"/>
    <mergeCell ref="C10:I10"/>
    <mergeCell ref="C44:G44"/>
    <mergeCell ref="C39:I39"/>
    <mergeCell ref="C14:G14"/>
    <mergeCell ref="C16:G16"/>
    <mergeCell ref="C17:G17"/>
    <mergeCell ref="C40:F41"/>
    <mergeCell ref="C11:G12"/>
  </mergeCells>
  <phoneticPr fontId="2" type="noConversion"/>
  <dataValidations xWindow="469" yWindow="250" count="11">
    <dataValidation allowBlank="1" showInputMessage="1" showErrorMessage="1" promptTitle="LIMITE MÁXIMO DE DEDUÇÃO" prompt="LIMITE MÁXIMO DE DEDUÇÃO POR DEPENDENTE" sqref="M20:M22"/>
    <dataValidation type="list" allowBlank="1" showInputMessage="1" showErrorMessage="1" promptTitle="NÚMERO DEPEPENTE" prompt="INFORME A QUANTIDADE DE DEPENDENTES, QUE FARÁ PARTE DA SUA DECLARAÇÃO." sqref="E19 G19">
      <formula1>$P$4:$P$16</formula1>
    </dataValidation>
    <dataValidation type="list" allowBlank="1" showInputMessage="1" showErrorMessage="1" promptTitle="NÚMERO DEPEPENTE" prompt="INFORME A QUANTIDADE DE DEPENDENTES, QUE FARÁ PARTE DA SUA DECLARAÇÃO." sqref="E20:E22 G20:G22">
      <formula1>$P$4:$P$5</formula1>
    </dataValidation>
    <dataValidation allowBlank="1" showInputMessage="1" showErrorMessage="1" promptTitle="DESPESAS MÉDICAS" prompt="Informar o total das despesas médicas (gasto anual) - sua e de seus dependentes" sqref="I23"/>
    <dataValidation allowBlank="1" showInputMessage="1" showErrorMessage="1" promptTitle="DESPESAS MÉDICAS" prompt="Informar o total das despesas médicas _x000a_ - Com o Declarante_x000a_ - Com os Dependentes Legasis._x000a__x000a_Obs:- somente com recibos." sqref="H23"/>
    <dataValidation allowBlank="1" showInputMessage="1" showErrorMessage="1" promptTitle="DEDUÇÕES DESPESAS COM INSTRUÇÃO" prompt=" -  Informe o total  pago com a instrução deste dependente;_x000a__x000a_ - O sistema realizará o cálculo de acordo com o limite máximo permitido na legislação." sqref="I21:I22"/>
    <dataValidation allowBlank="1" showInputMessage="1" showErrorMessage="1" promptTitle="DEDUÇÕES DESPESAS COM INSTRUÇÃO" prompt="- Informe o total pago com instruçao do declarante;_x000a__x000a_- O sistema realizará o cálculo de acordo com o limite máximo permitido na legislação_x000a_" sqref="I20"/>
    <dataValidation type="custom" allowBlank="1" showInputMessage="1" showErrorMessage="1" errorTitle="TETO MÁXIMO" error="TETO MÁXIMO PREVISTO PELA LEGISLAÇÃO - R$ 1.152,88" promptTitle="Máximo Dedução Permitida" prompt="r$ 1.182,20 - Este é o valor máximo para dedução." sqref="H24">
      <formula1>H24&lt;=N27</formula1>
    </dataValidation>
    <dataValidation type="custom" allowBlank="1" showInputMessage="1" showErrorMessage="1" errorTitle="TETO MÁXIMO" error="TETO MÁXIMO PREVISTO PELA LEGISLAÇÃO - R$ 1.152,88" promptTitle="Máximo Dedução Permitida" prompt="r$ 1.152,88 - Este é o valor máximo para dedução." sqref="I24">
      <formula1>I24&lt;=N27</formula1>
    </dataValidation>
    <dataValidation type="custom" allowBlank="1" showInputMessage="1" showErrorMessage="1" errorTitle="\\\" promptTitle="variação patrimonial negativa" prompt="_x000a_" sqref="I36">
      <formula1>IF(I36&lt;0,"variação patrimonial negativa")</formula1>
    </dataValidation>
    <dataValidation allowBlank="1" showInputMessage="1" showErrorMessage="1" promptTitle="DEDUÇÕES DESPESAS COM INSTRUÇÃO" prompt="- Informe o total pago com instruçao do declarante;_x000a__x000a_- O sistema realizará o cálculo de acordo com o limite máximo permitido na legislação_x000a_Limite Máximo r$ 3.375,83_x000a_" sqref="H20:H22"/>
  </dataValidation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38100</xdr:colOff>
                    <xdr:row>4</xdr:row>
                    <xdr:rowOff>19050</xdr:rowOff>
                  </from>
                  <to>
                    <xdr:col>2</xdr:col>
                    <xdr:colOff>1695450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114300</xdr:rowOff>
                  </from>
                  <to>
                    <xdr:col>2</xdr:col>
                    <xdr:colOff>1676400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AJUDA</vt:lpstr>
      <vt:lpstr>RENDIMENTOS</vt:lpstr>
      <vt:lpstr>VAR.PATRIMONIAL PESSOA FISICA</vt:lpstr>
      <vt:lpstr>RENDIMENTOS!Area_de_impressao</vt:lpstr>
    </vt:vector>
  </TitlesOfParts>
  <Company>ANGELO A TONON (AUTÔNOMO)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SIMULADO DE VARIAÇÃO PATRIMONIAL PESSOAL FISICA</dc:title>
  <dc:subject>EVOLUÇÃO PATRIMONIAL PESSOA FISICA</dc:subject>
  <dc:creator>ANGELO ADALBERTO TONON</dc:creator>
  <cp:keywords>VARIAÇÃO PATRIMONIAL</cp:keywords>
  <dc:description>DISPONIBILIZADO GRATUITAMENTE NA PAGINA CONTABILIZANDO.COM</dc:description>
  <cp:lastModifiedBy>João de Carvalho</cp:lastModifiedBy>
  <cp:lastPrinted>2015-03-07T18:53:01Z</cp:lastPrinted>
  <dcterms:created xsi:type="dcterms:W3CDTF">2005-03-10T17:15:31Z</dcterms:created>
  <dcterms:modified xsi:type="dcterms:W3CDTF">2016-02-28T13:54:58Z</dcterms:modified>
  <cp:category>PLANILHA EXCEL</cp:category>
</cp:coreProperties>
</file>