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eus Documentos\Minhas Webs\"/>
    </mc:Choice>
  </mc:AlternateContent>
  <bookViews>
    <workbookView xWindow="-120" yWindow="-120" windowWidth="17520" windowHeight="12600"/>
  </bookViews>
  <sheets>
    <sheet name="AJUDA" sheetId="2" r:id="rId1"/>
    <sheet name=" RENDIMENTO(S) DE 2020" sheetId="3" r:id="rId2"/>
    <sheet name="VAR.PATRIMONIAL 2021 - 2020" sheetId="1" r:id="rId3"/>
  </sheets>
  <definedNames>
    <definedName name="_xlnm.Print_Area" localSheetId="1">' RENDIMENTO(S) DE 2020'!$A$2:$I$42</definedName>
  </definedNames>
  <calcPr calcId="191029"/>
</workbook>
</file>

<file path=xl/calcChain.xml><?xml version="1.0" encoding="utf-8"?>
<calcChain xmlns="http://schemas.openxmlformats.org/spreadsheetml/2006/main">
  <c r="H35" i="1" l="1"/>
  <c r="H51" i="1"/>
  <c r="G51" i="1"/>
  <c r="X30" i="1"/>
  <c r="X31" i="1" l="1"/>
  <c r="Y30" i="1"/>
  <c r="S29" i="1"/>
  <c r="S28" i="1"/>
  <c r="S27" i="1"/>
  <c r="S31" i="1" l="1"/>
  <c r="G42" i="1"/>
  <c r="H7" i="1" l="1"/>
  <c r="G6" i="1"/>
  <c r="H5" i="1"/>
  <c r="G4" i="1"/>
  <c r="I16" i="1" l="1"/>
  <c r="H16" i="1"/>
  <c r="I29" i="1" l="1"/>
  <c r="H19" i="1" l="1"/>
  <c r="I19" i="1"/>
  <c r="H29" i="1"/>
  <c r="I13" i="1"/>
  <c r="H13" i="1"/>
  <c r="H17" i="1" s="1"/>
  <c r="H18" i="1"/>
  <c r="I18" i="1"/>
  <c r="H27" i="1"/>
  <c r="I28" i="1"/>
  <c r="H26" i="1" l="1"/>
  <c r="H38" i="1" s="1"/>
  <c r="N18" i="1"/>
  <c r="I26" i="1"/>
  <c r="A62" i="2"/>
  <c r="A55" i="2"/>
  <c r="A61" i="2"/>
  <c r="M47" i="1"/>
  <c r="M48" i="1"/>
  <c r="M46" i="1"/>
  <c r="M21" i="1"/>
  <c r="N21" i="1" s="1"/>
  <c r="N20" i="1"/>
  <c r="N42" i="1"/>
  <c r="M22" i="1"/>
  <c r="N22" i="1" s="1"/>
  <c r="N32" i="1"/>
  <c r="O20" i="1"/>
  <c r="O42" i="1"/>
  <c r="I42" i="1" s="1"/>
  <c r="G63" i="1" s="1"/>
  <c r="M63" i="1" s="1"/>
  <c r="A31" i="2"/>
  <c r="I17" i="1"/>
  <c r="I35" i="1"/>
  <c r="G33" i="1"/>
  <c r="G32" i="1"/>
  <c r="I37" i="1" l="1"/>
  <c r="H42" i="1"/>
  <c r="G62" i="1" s="1"/>
  <c r="O18" i="1"/>
  <c r="N63" i="1"/>
  <c r="O63" i="1" s="1"/>
  <c r="P42" i="1"/>
  <c r="G61" i="1" s="1"/>
  <c r="O22" i="1"/>
  <c r="O21" i="1"/>
  <c r="I45" i="1"/>
  <c r="N23" i="1"/>
  <c r="Q63" i="1" l="1"/>
  <c r="I63" i="1"/>
  <c r="M61" i="1"/>
  <c r="N61" i="1" s="1"/>
  <c r="M62" i="1"/>
  <c r="N62" i="1" s="1"/>
  <c r="H45" i="1"/>
  <c r="I44" i="1"/>
  <c r="G56" i="1"/>
  <c r="O23" i="1"/>
  <c r="G57" i="1" s="1"/>
  <c r="I38" i="1"/>
  <c r="M57" i="1" l="1"/>
  <c r="N57" i="1" s="1"/>
  <c r="G55" i="1"/>
  <c r="M56" i="1"/>
  <c r="N56" i="1" s="1"/>
  <c r="O62" i="1"/>
  <c r="O61" i="1"/>
  <c r="P63" i="1"/>
  <c r="H63" i="1" s="1"/>
  <c r="O57" i="1" l="1"/>
  <c r="H57" i="1" s="1"/>
  <c r="I62" i="1"/>
  <c r="Q62" i="1"/>
  <c r="I61" i="1"/>
  <c r="Q61" i="1"/>
  <c r="P61" i="1"/>
  <c r="H61" i="1" s="1"/>
  <c r="M55" i="1"/>
  <c r="N55" i="1" s="1"/>
  <c r="O56" i="1"/>
  <c r="P62" i="1"/>
  <c r="H62" i="1" s="1"/>
  <c r="I57" i="1" l="1"/>
  <c r="Q57" i="1"/>
  <c r="P57" i="1"/>
  <c r="O55" i="1"/>
  <c r="P55" i="1" s="1"/>
  <c r="H55" i="1" s="1"/>
  <c r="Q56" i="1"/>
  <c r="P56" i="1"/>
  <c r="H56" i="1" s="1"/>
  <c r="I56" i="1" l="1"/>
  <c r="Q55" i="1"/>
  <c r="I55" i="1" s="1"/>
</calcChain>
</file>

<file path=xl/sharedStrings.xml><?xml version="1.0" encoding="utf-8"?>
<sst xmlns="http://schemas.openxmlformats.org/spreadsheetml/2006/main" count="387" uniqueCount="203">
  <si>
    <t>Rendimentos Isentos e Não Tributáveis</t>
  </si>
  <si>
    <t>VALOR R$</t>
  </si>
  <si>
    <t xml:space="preserve">Bens e Direitos em </t>
  </si>
  <si>
    <t>DADOS DE SUA DECLARAÇÃO PESSOA FÍSICA</t>
  </si>
  <si>
    <t>Rendimentos Tributáveis (TOTAL)</t>
  </si>
  <si>
    <t xml:space="preserve">Dívidas e ônus reais em </t>
  </si>
  <si>
    <t>CPF</t>
  </si>
  <si>
    <t xml:space="preserve">SIGNIFICA QUE VOCÊ ESTÁ COM VARIAÇÃO PATRIMONIAL A DESCOBERTO! </t>
  </si>
  <si>
    <t>Deduções Dependentes</t>
  </si>
  <si>
    <t>Deduções Despesa com Instrução</t>
  </si>
  <si>
    <t>Deduções Pensão Alim. Judicial + Escrit. Pública</t>
  </si>
  <si>
    <t>Deduções despesas Médicas</t>
  </si>
  <si>
    <t>Imposto de renda retido ou pago diretamento</t>
  </si>
  <si>
    <t>OPÇÃO PELO DESCONTO SIMPLIFICADO</t>
  </si>
  <si>
    <t>TETO-MÁXIMO</t>
  </si>
  <si>
    <t>ALTERAR ANUAL</t>
  </si>
  <si>
    <t>UTILIZANDO O MODELO COMPLETO DA DECLARAÇÃO DE RENDA DE AJUSTE ANUAL</t>
  </si>
  <si>
    <t>UTILIZANDO O MODELO SIMPLIFICADO DA DECLARAÇÃO DE RENDA DE AJUSTE ANUAL</t>
  </si>
  <si>
    <t>DESCONTO 20%</t>
  </si>
  <si>
    <t>TETO MÁXIMO</t>
  </si>
  <si>
    <t>EM CONJUNTO (DECLARAÇÃO COMPLETA)</t>
  </si>
  <si>
    <t>EM CONJUNTO (DECLARAÇÃO SIMPLIFICADA)</t>
  </si>
  <si>
    <t>B.CÁLCULO</t>
  </si>
  <si>
    <t>QUADRO COMPARATIVO DECLARAÇÃO DE AJUSTE ANUAL (COMPLETA)</t>
  </si>
  <si>
    <t>QUADRO COMPARATIVO DECLARAÇÃO DE AJUSTE ANUAL (SIMPLIFICADA)</t>
  </si>
  <si>
    <t>VALOR DO DEPENDENTE</t>
  </si>
  <si>
    <t>Angelo Adalberto Tonon</t>
  </si>
  <si>
    <t>Variação Patrimonial Pessoa Física</t>
  </si>
  <si>
    <t>Autor</t>
  </si>
  <si>
    <t>Atualizada</t>
  </si>
  <si>
    <t>Planilha</t>
  </si>
  <si>
    <t>Versão</t>
  </si>
  <si>
    <t>V01.E01.T01</t>
  </si>
  <si>
    <t>E-Mail</t>
  </si>
  <si>
    <t>APURAÇÃO DA VARIAÇÃO PATRIMONIAL  E COMPARATIVA DECLARAÇÃO COMPLETA E SIMPLIFICADA</t>
  </si>
  <si>
    <t>a entrega em conjunto e a entrega em separado, também faz comparação com a declaração</t>
  </si>
  <si>
    <t>de ajuste anual completa e declaração de ajuste anual simplificada, separadamente.</t>
  </si>
  <si>
    <t>atualizada</t>
  </si>
  <si>
    <t>a</t>
  </si>
  <si>
    <t>V01.E00.T00</t>
  </si>
  <si>
    <t>Como usar o programa:-</t>
  </si>
  <si>
    <t>Entre na Planilha VAR.PATRIMONIAL PESSOA FÍSICA, alimente com valores os quadros em</t>
  </si>
  <si>
    <t>tire um relatório para verificação, da composição da variação patrimonial do contribuinte e também</t>
  </si>
  <si>
    <t>da melhor opção de entrega da declaração completa ou simplificada.</t>
  </si>
  <si>
    <t>V01.E02.T01</t>
  </si>
  <si>
    <t>VOCÊ SERÁ NOTIFICAÇÃO PELO IMPOSTO DE RENDA! POIS ENTROU DINHEIRO OU BENS SEM ORIGEM EM SUA DECLARAÇÃO</t>
  </si>
  <si>
    <t>Agradecimento do Sr. Vanderlei S Alves da Cidade São Paulo</t>
  </si>
  <si>
    <t xml:space="preserve">Detectou erro no saldo célula G54, estava somando indevidamento os rendimentos isentos e não </t>
  </si>
  <si>
    <t xml:space="preserve">Detectou também que na apuração da variação patrimonial no modelo simplificado, não estava </t>
  </si>
  <si>
    <t>tributáveis. Regularização feita nesta versão</t>
  </si>
  <si>
    <t>sendo deduzido o imposto de renda retido ano-calendário. Regularização feita nesta versão.</t>
  </si>
  <si>
    <t xml:space="preserve">ANGELO ADALBERTO TONON - variação patrimonial (PF) </t>
  </si>
  <si>
    <t>branco desta planilha, após alimentar  os campos necessários, desça a barra de rolagem ou</t>
  </si>
  <si>
    <t xml:space="preserve">VALOR R$ </t>
  </si>
  <si>
    <t>Formação</t>
  </si>
  <si>
    <t>V01.E03.T01</t>
  </si>
  <si>
    <t>Exercício 2009 Ano-Base 2008</t>
  </si>
  <si>
    <t>FIM 2009</t>
  </si>
  <si>
    <t>TITULAR</t>
  </si>
  <si>
    <t>OUTROS</t>
  </si>
  <si>
    <t>NOME DO CONTRIBUINTE (TITULAR)/(ESPOSO)</t>
  </si>
  <si>
    <t>NOME DO CONTRIBUINTE (OUTROS)/(ESPOSA)</t>
  </si>
  <si>
    <t xml:space="preserve">EVOLUÇÃO PATRIMONIAL </t>
  </si>
  <si>
    <t>EM SEPARADO - DECLARAÇÃO COMPLETA (TITULAR)</t>
  </si>
  <si>
    <t>EM SEPARADO - DECLARAÇÃO COMPLETA (OUTROS)/(MULHER)</t>
  </si>
  <si>
    <t>COMPOSIÇÃO DA VARIAÇÃO PATRIMONIAL (EM CONJUNTO)</t>
  </si>
  <si>
    <t>COMPOSIÇÃO DA VARIAÇÃO PATRIMONIAL(EM SEPARADO)</t>
  </si>
  <si>
    <r>
      <t>NOTA IMPORTANTE</t>
    </r>
    <r>
      <rPr>
        <sz val="10"/>
        <color indexed="10"/>
        <rFont val="Arial"/>
        <family val="2"/>
      </rPr>
      <t>:-</t>
    </r>
    <r>
      <rPr>
        <b/>
        <sz val="10"/>
        <rFont val="Arial"/>
        <family val="2"/>
      </rPr>
      <t xml:space="preserve"> COMPOSIÇÃO DA VARIAÇÃO PATRIMONIAL NEGATIVA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(VERMELHA):</t>
    </r>
  </si>
  <si>
    <t>V01.E04.T00</t>
  </si>
  <si>
    <t>Foi implantado nesta versão um limitador das despesas com instruções acima do teto permitido.</t>
  </si>
  <si>
    <t>Foram atualizadas todas as tabelas;</t>
  </si>
  <si>
    <t>Na versão anterior o programa não estava fazendo o cálculo corretamente.</t>
  </si>
  <si>
    <t>Somar Pgtos e Doações Efetuadas não dedutivel (TITULAR)</t>
  </si>
  <si>
    <t>Somar Pgtos e Doações Efetuadas não dedutivel (OUTROS)</t>
  </si>
  <si>
    <t xml:space="preserve">V01.E04.T01 </t>
  </si>
  <si>
    <t>Atualização do programa para exércicio 2011 - ano base 2010</t>
  </si>
  <si>
    <t>Atualização do programa para exércicio 2010 - ano base 2009</t>
  </si>
  <si>
    <t>V01.E04.T01</t>
  </si>
  <si>
    <r>
      <t xml:space="preserve">Dispensado da entregar da declaração pessoas com rendimentos inferiores a </t>
    </r>
    <r>
      <rPr>
        <b/>
        <sz val="10"/>
        <color indexed="10"/>
        <rFont val="Arial"/>
        <family val="2"/>
      </rPr>
      <t>R$ 22.487,25</t>
    </r>
  </si>
  <si>
    <r>
      <t xml:space="preserve">Limite de dedução por dependente </t>
    </r>
    <r>
      <rPr>
        <b/>
        <sz val="10"/>
        <color indexed="10"/>
        <rFont val="Arial"/>
        <family val="2"/>
      </rPr>
      <t>R$ 1.808,28</t>
    </r>
  </si>
  <si>
    <r>
      <t>Limite de dedução com educação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R$ 2.830,84</t>
    </r>
  </si>
  <si>
    <t>Exercício 2011 Ano-Base 2010</t>
  </si>
  <si>
    <r>
      <t xml:space="preserve">Prazo de entrega de </t>
    </r>
    <r>
      <rPr>
        <b/>
        <sz val="10"/>
        <color indexed="10"/>
        <rFont val="Arial"/>
        <family val="2"/>
      </rPr>
      <t>01/03/2010 a 29/04/2010</t>
    </r>
  </si>
  <si>
    <r>
      <t xml:space="preserve">Limite de dedução permitido no modelo simplificado da declaração </t>
    </r>
    <r>
      <rPr>
        <b/>
        <sz val="10"/>
        <color indexed="10"/>
        <rFont val="Arial"/>
        <family val="2"/>
      </rPr>
      <t>R$ 13.317,09</t>
    </r>
  </si>
  <si>
    <t>valida até</t>
  </si>
  <si>
    <t>DEPENDENTE</t>
  </si>
  <si>
    <t>V01.E04.T02</t>
  </si>
  <si>
    <t>Atualização do programa para exércicio 2012 - ano base 2011</t>
  </si>
  <si>
    <r>
      <t xml:space="preserve">prazo de entrega de </t>
    </r>
    <r>
      <rPr>
        <b/>
        <sz val="10"/>
        <color rgb="FFFF0000"/>
        <rFont val="Arial"/>
        <family val="2"/>
      </rPr>
      <t>01/03/2012 a 30/04/2012</t>
    </r>
  </si>
  <si>
    <r>
      <t xml:space="preserve">Dispensado da entregar da declaração pessoas com rendimentos inferiores a </t>
    </r>
    <r>
      <rPr>
        <b/>
        <sz val="10"/>
        <color indexed="10"/>
        <rFont val="Arial"/>
        <family val="2"/>
      </rPr>
      <t>R$ 23.499,15</t>
    </r>
  </si>
  <si>
    <r>
      <t xml:space="preserve">Limite de dedução por dependente </t>
    </r>
    <r>
      <rPr>
        <b/>
        <sz val="10"/>
        <color indexed="10"/>
        <rFont val="Arial"/>
        <family val="2"/>
      </rPr>
      <t xml:space="preserve">R$ </t>
    </r>
  </si>
  <si>
    <r>
      <t>Limite de dedução com educação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R$ </t>
    </r>
  </si>
  <si>
    <r>
      <t xml:space="preserve">Limite de dedução permitido no modelo simplificado da declaração </t>
    </r>
    <r>
      <rPr>
        <b/>
        <sz val="10"/>
        <color indexed="10"/>
        <rFont val="Arial"/>
        <family val="2"/>
      </rPr>
      <t>R$ 13.916,36</t>
    </r>
  </si>
  <si>
    <t>valido  até</t>
  </si>
  <si>
    <t>Exercício 2012 Ano-Base 2011</t>
  </si>
  <si>
    <t>V01.E04.T03</t>
  </si>
  <si>
    <t>obs:- A referida alteração não interfere no cálculo da variação patrimonial</t>
  </si>
  <si>
    <t>Atualizada para corrigir erro interno na tabela do imposto de renda</t>
  </si>
  <si>
    <t>V02.E00.T00</t>
  </si>
  <si>
    <t>Exercício 2013 Ano-Base 2012</t>
  </si>
  <si>
    <r>
      <t xml:space="preserve">prazo de entrega de </t>
    </r>
    <r>
      <rPr>
        <b/>
        <sz val="10"/>
        <color rgb="FFFF0000"/>
        <rFont val="Arial"/>
        <family val="2"/>
      </rPr>
      <t>01/03/2013 a 30/04/2013</t>
    </r>
  </si>
  <si>
    <r>
      <t xml:space="preserve">Dispensado da entregar da declaração pessoas com rendimentos inferiores a </t>
    </r>
    <r>
      <rPr>
        <b/>
        <sz val="10"/>
        <color indexed="10"/>
        <rFont val="Arial"/>
        <family val="2"/>
      </rPr>
      <t>R$ 24.556,65</t>
    </r>
  </si>
  <si>
    <r>
      <t xml:space="preserve">Limite de dedução permitido no modelo simplificado da declaração </t>
    </r>
    <r>
      <rPr>
        <b/>
        <sz val="10"/>
        <color indexed="10"/>
        <rFont val="Arial"/>
        <family val="2"/>
      </rPr>
      <t>R$ 14.542,60</t>
    </r>
  </si>
  <si>
    <t>Atualização do programa para exércicio 2013 - ano base 2012</t>
  </si>
  <si>
    <t>Exercício 2014 Ano-Base 2013</t>
  </si>
  <si>
    <r>
      <t xml:space="preserve">prazo de entrega de </t>
    </r>
    <r>
      <rPr>
        <b/>
        <sz val="10"/>
        <color rgb="FFFF0000"/>
        <rFont val="Arial"/>
        <family val="2"/>
      </rPr>
      <t>01/03/2014 a 30/04/2014</t>
    </r>
  </si>
  <si>
    <r>
      <t xml:space="preserve">Limite de dedução permitido no modelo simplificado da declaração </t>
    </r>
    <r>
      <rPr>
        <b/>
        <sz val="10"/>
        <color indexed="10"/>
        <rFont val="Arial"/>
        <family val="2"/>
      </rPr>
      <t xml:space="preserve">R$ </t>
    </r>
  </si>
  <si>
    <r>
      <t xml:space="preserve">Dispensado da entregar da declaração pessoas com rendimentos inferiores a </t>
    </r>
    <r>
      <rPr>
        <b/>
        <sz val="10"/>
        <color indexed="10"/>
        <rFont val="Arial"/>
        <family val="2"/>
      </rPr>
      <t>R$ 25.661,70</t>
    </r>
  </si>
  <si>
    <t>A multa, para quem entregar a declaração fora do prazo, é de 1% ao mês, sendo o valor mínimo R$ 165,74 e máximo de 20% do imposto devido.</t>
  </si>
  <si>
    <t>V03.0</t>
  </si>
  <si>
    <r>
      <rPr>
        <b/>
        <u/>
        <sz val="10"/>
        <rFont val="Arial"/>
        <family val="2"/>
      </rPr>
      <t>Precisa declarar</t>
    </r>
    <r>
      <rPr>
        <sz val="10"/>
        <rFont val="Arial"/>
        <family val="2"/>
      </rPr>
      <t xml:space="preserve">:- </t>
    </r>
    <r>
      <rPr>
        <b/>
        <sz val="10"/>
        <rFont val="Arial"/>
        <family val="2"/>
      </rPr>
      <t>1)-</t>
    </r>
    <r>
      <rPr>
        <sz val="10"/>
        <rFont val="Arial"/>
        <family val="2"/>
      </rPr>
      <t xml:space="preserve">Rendimento superior a r$ 25.661,70; </t>
    </r>
    <r>
      <rPr>
        <b/>
        <sz val="10"/>
        <rFont val="Arial"/>
        <family val="2"/>
      </rPr>
      <t xml:space="preserve"> 2)</t>
    </r>
    <r>
      <rPr>
        <sz val="10"/>
        <rFont val="Arial"/>
        <family val="2"/>
      </rPr>
      <t>-Rendimento Isentos e não tributáveis R$ 40.000,00;</t>
    </r>
    <r>
      <rPr>
        <b/>
        <sz val="10"/>
        <rFont val="Arial"/>
        <family val="2"/>
      </rPr>
      <t xml:space="preserve"> 3)</t>
    </r>
    <r>
      <rPr>
        <sz val="10"/>
        <rFont val="Arial"/>
        <family val="2"/>
      </rPr>
      <t xml:space="preserve">-Em 31/12/2013, bens e direitos superior a R$ 300.000,00; </t>
    </r>
    <r>
      <rPr>
        <b/>
        <sz val="10"/>
        <rFont val="Arial"/>
        <family val="2"/>
      </rPr>
      <t>4)</t>
    </r>
    <r>
      <rPr>
        <sz val="10"/>
        <rFont val="Arial"/>
        <family val="2"/>
      </rPr>
      <t xml:space="preserve">-Obtve ganho de capital na vendas de bens e direito ou investimento em bolsa de valores; </t>
    </r>
    <r>
      <rPr>
        <b/>
        <sz val="10"/>
        <rFont val="Arial"/>
        <family val="2"/>
      </rPr>
      <t>5)-</t>
    </r>
    <r>
      <rPr>
        <sz val="10"/>
        <rFont val="Arial"/>
        <family val="2"/>
      </rPr>
      <t xml:space="preserve">Exploração de atividade rural com receita bruta acima de R$ 128.308,50, ou que vá compensar, no ano-base de 2013 ou depois, prejuizos de anos anteriores ou ano-base de 2013; </t>
    </r>
    <r>
      <rPr>
        <b/>
        <sz val="10"/>
        <rFont val="Arial"/>
        <family val="2"/>
      </rPr>
      <t>6)</t>
    </r>
    <r>
      <rPr>
        <sz val="10"/>
        <rFont val="Arial"/>
        <family val="2"/>
      </rPr>
      <t>- Optou pela isenção do IR do ganho de capital na venda de imóveis residenciais, por ter aplicado o dinheiro na compra de outro imóvel residencial, em até 180 dias a partir da venda do imóvel original.</t>
    </r>
  </si>
  <si>
    <t>Atualização do programa para exércicio 2014 - ano-base 2013</t>
  </si>
  <si>
    <r>
      <t xml:space="preserve">Parcelamento: O imposto devido poderá ser dividido em 8 parcelas, cada parcela não pode ser inferior a r$ 50,00. Imposto a pagar inferior a R$ 100,00, deve ser pago à vista. </t>
    </r>
    <r>
      <rPr>
        <b/>
        <sz val="10"/>
        <rFont val="Arial"/>
        <family val="2"/>
      </rPr>
      <t xml:space="preserve">Obs 1º parcela ou cota única vencimento 30/04/2014. </t>
    </r>
  </si>
  <si>
    <r>
      <t>- recebeu rendimentos tributáveis , sujeitos ao ajuste na declaração, cuja soma anual foi superior a </t>
    </r>
    <r>
      <rPr>
        <b/>
        <sz val="10"/>
        <rFont val="Arial"/>
        <family val="2"/>
      </rPr>
      <t>R$ 25.661,70</t>
    </r>
    <r>
      <rPr>
        <sz val="10"/>
        <rFont val="Arial"/>
        <family val="2"/>
      </rPr>
      <t>; </t>
    </r>
  </si>
  <si>
    <r>
      <t xml:space="preserve">prazo de entrega de </t>
    </r>
    <r>
      <rPr>
        <b/>
        <sz val="10"/>
        <color rgb="FFFF0000"/>
        <rFont val="Arial"/>
        <family val="2"/>
      </rPr>
      <t>01/03/2015 a 30/04/2015</t>
    </r>
  </si>
  <si>
    <r>
      <t xml:space="preserve">Dispensado da entregar da declaração pessoas com rendimentos inferiores a </t>
    </r>
    <r>
      <rPr>
        <b/>
        <sz val="10"/>
        <color indexed="10"/>
        <rFont val="Arial"/>
        <family val="2"/>
      </rPr>
      <t>R$ 26.816,55</t>
    </r>
  </si>
  <si>
    <r>
      <t>recebeu rendimentos tributáveis , sujeitos ao ajuste na declaração, cuja soma anual foi superior a </t>
    </r>
    <r>
      <rPr>
        <b/>
        <sz val="10"/>
        <rFont val="Arial"/>
        <family val="2"/>
      </rPr>
      <t>R$ 26.816,55</t>
    </r>
    <r>
      <rPr>
        <sz val="10"/>
        <rFont val="Arial"/>
        <family val="2"/>
      </rPr>
      <t>; </t>
    </r>
  </si>
  <si>
    <r>
      <t xml:space="preserve">A multa, para quem entregar a declaração fora do prazo, é de 1% ao mês, sendo o valor mínimo </t>
    </r>
    <r>
      <rPr>
        <b/>
        <sz val="10"/>
        <color rgb="FFFF0000"/>
        <rFont val="Arial"/>
        <family val="2"/>
      </rPr>
      <t xml:space="preserve">R$ 165,74 </t>
    </r>
    <r>
      <rPr>
        <sz val="10"/>
        <rFont val="Arial"/>
        <family val="2"/>
      </rPr>
      <t>e máximo de 20% do imposto devido.</t>
    </r>
  </si>
  <si>
    <r>
      <rPr>
        <b/>
        <u/>
        <sz val="10"/>
        <rFont val="Arial"/>
        <family val="2"/>
      </rPr>
      <t>Precisa declarar</t>
    </r>
    <r>
      <rPr>
        <sz val="10"/>
        <rFont val="Arial"/>
        <family val="2"/>
      </rPr>
      <t xml:space="preserve">:- </t>
    </r>
    <r>
      <rPr>
        <b/>
        <sz val="10"/>
        <rFont val="Arial"/>
        <family val="2"/>
      </rPr>
      <t>1)-</t>
    </r>
    <r>
      <rPr>
        <sz val="10"/>
        <rFont val="Arial"/>
        <family val="2"/>
      </rPr>
      <t xml:space="preserve">Rendimento superior a r$ </t>
    </r>
    <r>
      <rPr>
        <b/>
        <sz val="10"/>
        <color rgb="FFFF0000"/>
        <rFont val="Arial"/>
        <family val="2"/>
      </rPr>
      <t>26.816,55;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2)</t>
    </r>
    <r>
      <rPr>
        <sz val="10"/>
        <rFont val="Arial"/>
        <family val="2"/>
      </rPr>
      <t>-Rendimento Isentos e não tributáveis</t>
    </r>
    <r>
      <rPr>
        <b/>
        <sz val="10"/>
        <color rgb="FFFF0000"/>
        <rFont val="Arial"/>
        <family val="2"/>
      </rPr>
      <t xml:space="preserve"> R$ 40.000,00</t>
    </r>
    <r>
      <rPr>
        <sz val="10"/>
        <rFont val="Arial"/>
        <family val="2"/>
      </rPr>
      <t>;</t>
    </r>
    <r>
      <rPr>
        <b/>
        <sz val="10"/>
        <rFont val="Arial"/>
        <family val="2"/>
      </rPr>
      <t xml:space="preserve"> 3)</t>
    </r>
    <r>
      <rPr>
        <sz val="10"/>
        <rFont val="Arial"/>
        <family val="2"/>
      </rPr>
      <t xml:space="preserve">-Em 31/12/2014, bens e direitos superior a </t>
    </r>
    <r>
      <rPr>
        <b/>
        <sz val="10"/>
        <color rgb="FFFF0000"/>
        <rFont val="Arial"/>
        <family val="2"/>
      </rPr>
      <t>R$ 300.000,00</t>
    </r>
    <r>
      <rPr>
        <sz val="10"/>
        <rFont val="Arial"/>
        <family val="2"/>
      </rPr>
      <t xml:space="preserve">; </t>
    </r>
    <r>
      <rPr>
        <b/>
        <sz val="10"/>
        <rFont val="Arial"/>
        <family val="2"/>
      </rPr>
      <t>4)</t>
    </r>
    <r>
      <rPr>
        <sz val="10"/>
        <rFont val="Arial"/>
        <family val="2"/>
      </rPr>
      <t xml:space="preserve">-Obtve ganho de capital na vendas de bens e direito ou investimento em bolsa de valores; </t>
    </r>
    <r>
      <rPr>
        <b/>
        <sz val="10"/>
        <rFont val="Arial"/>
        <family val="2"/>
      </rPr>
      <t>5)-</t>
    </r>
    <r>
      <rPr>
        <sz val="10"/>
        <rFont val="Arial"/>
        <family val="2"/>
      </rPr>
      <t xml:space="preserve">Exploração de atividade rural com receita bruta acima de </t>
    </r>
    <r>
      <rPr>
        <b/>
        <sz val="10"/>
        <color rgb="FFFF0000"/>
        <rFont val="Arial"/>
        <family val="2"/>
      </rPr>
      <t>R$ 134.082,75</t>
    </r>
    <r>
      <rPr>
        <sz val="10"/>
        <rFont val="Arial"/>
        <family val="2"/>
      </rPr>
      <t xml:space="preserve">, ou que vá compensar, no ano-base de 2014 ou depois, prejuizos de anos anteriores ou ano-base de 2014; </t>
    </r>
    <r>
      <rPr>
        <b/>
        <sz val="10"/>
        <rFont val="Arial"/>
        <family val="2"/>
      </rPr>
      <t>6)</t>
    </r>
    <r>
      <rPr>
        <sz val="10"/>
        <rFont val="Arial"/>
        <family val="2"/>
      </rPr>
      <t>- Optou pela isenção do IR do ganho de capital na venda de imóveis residenciais, por ter aplicado o dinheiro na compra de outro imóvel residencial, em até 180 dias a partir da venda do imóvel original.</t>
    </r>
  </si>
  <si>
    <t>V1/2015</t>
  </si>
  <si>
    <t>Exercício 2015 Ano-Base 2014</t>
  </si>
  <si>
    <t>FONTE PAGADORA</t>
  </si>
  <si>
    <t>CNPJ</t>
  </si>
  <si>
    <t>Contrib. Previd. Social</t>
  </si>
  <si>
    <t>Contrib. Previd. Privada</t>
  </si>
  <si>
    <t>Rend. Tributáveis</t>
  </si>
  <si>
    <t>Imposto de Renda Retido na Fonte</t>
  </si>
  <si>
    <t>Rend. Tributável Exclusivo na Fonte</t>
  </si>
  <si>
    <t xml:space="preserve">Imp. de Renda Ret. na fonte sobre 13º Sal. </t>
  </si>
  <si>
    <t>DADOS DAS FONTES PAGADORAS DO TITULAR DA DECLARAÇÃO</t>
  </si>
  <si>
    <t xml:space="preserve">DADOS DAS FONTES PAGADORAS DO DEPENDENTE </t>
  </si>
  <si>
    <t>NOME</t>
  </si>
  <si>
    <t>Rend. Trib. Exclusivo na Fonte (13º Salário)</t>
  </si>
  <si>
    <t>Rendimentos Sujeitos à Tributação Exclusiva (13º Salário)</t>
  </si>
  <si>
    <t>Rendimento Sujeitos à Tributação Exclusiva na fonte exceto 13º Salário</t>
  </si>
  <si>
    <t>Atualização do programa para exércicio 2015 - ano-base 2014</t>
  </si>
  <si>
    <r>
      <t xml:space="preserve">Parcelamento: O imposto devido poderá ser dividido em 8 parcelas, cada parcela não pode ser inferior a </t>
    </r>
    <r>
      <rPr>
        <b/>
        <sz val="10"/>
        <color rgb="FFFF0000"/>
        <rFont val="Arial"/>
        <family val="2"/>
      </rPr>
      <t>r$ 50,00</t>
    </r>
    <r>
      <rPr>
        <sz val="10"/>
        <rFont val="Arial"/>
        <family val="2"/>
      </rPr>
      <t xml:space="preserve">. Imposto a pagar inferior a </t>
    </r>
    <r>
      <rPr>
        <b/>
        <sz val="10"/>
        <color rgb="FFFF0000"/>
        <rFont val="Arial"/>
        <family val="2"/>
      </rPr>
      <t>R$ 100,00</t>
    </r>
    <r>
      <rPr>
        <sz val="10"/>
        <rFont val="Arial"/>
        <family val="2"/>
      </rPr>
      <t xml:space="preserve">, deve ser pago à vista. </t>
    </r>
    <r>
      <rPr>
        <b/>
        <sz val="10"/>
        <rFont val="Arial"/>
        <family val="2"/>
      </rPr>
      <t xml:space="preserve">Obs 1º parcela ou cota única vencimento 30/04/2014. </t>
    </r>
  </si>
  <si>
    <t>Total dos Rendimentos Titular(Linhas H13 a H16) e Outros (Linhas I13 a I16)</t>
  </si>
  <si>
    <t>Soma das linhas 18 a 25 da letra H ou Letra I</t>
  </si>
  <si>
    <t>12/03/2015 V2/2015</t>
  </si>
  <si>
    <t xml:space="preserve">Obrigado ao Contador Sr. Emerson D'Leon Lorenzon, por detectar o problema na versão anterior :- O valor do Imposto de Renda sobre o 13º Salário, estava sendo somado ao 13º salario. </t>
  </si>
  <si>
    <r>
      <t>Fiz um ajuste nesta versão: Os nomes dos declarantes devem ser lançados na planilha</t>
    </r>
    <r>
      <rPr>
        <sz val="10"/>
        <color rgb="FFFF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RENDIMENTOS</t>
    </r>
    <r>
      <rPr>
        <sz val="10"/>
        <rFont val="Arial"/>
        <family val="2"/>
      </rPr>
      <t xml:space="preserve"> e automaticamente será mostrada na planilha de variação patrimonial</t>
    </r>
  </si>
  <si>
    <t>Exercício 2016 Ano-Base 2015</t>
  </si>
  <si>
    <t>V3/2016</t>
  </si>
  <si>
    <t>Atualização do programa para exércicio 2016 - ano-base 2015</t>
  </si>
  <si>
    <r>
      <t xml:space="preserve">Dispensado da entregar da declaração pessoas com rendimentos inferiores a </t>
    </r>
    <r>
      <rPr>
        <b/>
        <sz val="10"/>
        <color indexed="10"/>
        <rFont val="Arial"/>
        <family val="2"/>
      </rPr>
      <t>R$ 28.123,91</t>
    </r>
  </si>
  <si>
    <r>
      <t>recebeu rendimentos tributáveis , sujeitos ao ajuste na declaração, cuja soma anual foi superior a </t>
    </r>
    <r>
      <rPr>
        <b/>
        <sz val="10"/>
        <rFont val="Arial"/>
        <family val="2"/>
      </rPr>
      <t>R$ 28.123,91</t>
    </r>
    <r>
      <rPr>
        <sz val="10"/>
        <rFont val="Arial"/>
        <family val="2"/>
      </rPr>
      <t>; </t>
    </r>
  </si>
  <si>
    <r>
      <rPr>
        <b/>
        <u/>
        <sz val="10"/>
        <rFont val="Arial"/>
        <family val="2"/>
      </rPr>
      <t>Precisa declarar</t>
    </r>
    <r>
      <rPr>
        <sz val="10"/>
        <rFont val="Arial"/>
        <family val="2"/>
      </rPr>
      <t xml:space="preserve">:- </t>
    </r>
    <r>
      <rPr>
        <b/>
        <sz val="10"/>
        <rFont val="Arial"/>
        <family val="2"/>
      </rPr>
      <t>1)-</t>
    </r>
    <r>
      <rPr>
        <sz val="10"/>
        <rFont val="Arial"/>
        <family val="2"/>
      </rPr>
      <t xml:space="preserve">Rendimento superior a r$ </t>
    </r>
    <r>
      <rPr>
        <b/>
        <sz val="10"/>
        <color rgb="FFFF0000"/>
        <rFont val="Arial"/>
        <family val="2"/>
      </rPr>
      <t>28.123,91;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2)</t>
    </r>
    <r>
      <rPr>
        <sz val="10"/>
        <rFont val="Arial"/>
        <family val="2"/>
      </rPr>
      <t>-Rendimento Isentos e não tributáveis</t>
    </r>
    <r>
      <rPr>
        <b/>
        <sz val="10"/>
        <color rgb="FFFF0000"/>
        <rFont val="Arial"/>
        <family val="2"/>
      </rPr>
      <t xml:space="preserve"> R$ 40.000,00</t>
    </r>
    <r>
      <rPr>
        <sz val="10"/>
        <rFont val="Arial"/>
        <family val="2"/>
      </rPr>
      <t>;</t>
    </r>
    <r>
      <rPr>
        <b/>
        <sz val="10"/>
        <rFont val="Arial"/>
        <family val="2"/>
      </rPr>
      <t xml:space="preserve"> 3)</t>
    </r>
    <r>
      <rPr>
        <sz val="10"/>
        <rFont val="Arial"/>
        <family val="2"/>
      </rPr>
      <t xml:space="preserve">-Em 31/12/2014, bens e direitos superior a </t>
    </r>
    <r>
      <rPr>
        <b/>
        <sz val="10"/>
        <color rgb="FFFF0000"/>
        <rFont val="Arial"/>
        <family val="2"/>
      </rPr>
      <t>R$ 300.000,00</t>
    </r>
    <r>
      <rPr>
        <sz val="10"/>
        <rFont val="Arial"/>
        <family val="2"/>
      </rPr>
      <t xml:space="preserve">; </t>
    </r>
    <r>
      <rPr>
        <b/>
        <sz val="10"/>
        <rFont val="Arial"/>
        <family val="2"/>
      </rPr>
      <t>4)</t>
    </r>
    <r>
      <rPr>
        <sz val="10"/>
        <rFont val="Arial"/>
        <family val="2"/>
      </rPr>
      <t xml:space="preserve">-Obtve ganho de capital na vendas de bens e direito ou investimento em bolsa de valores; </t>
    </r>
    <r>
      <rPr>
        <b/>
        <sz val="10"/>
        <rFont val="Arial"/>
        <family val="2"/>
      </rPr>
      <t>5)-</t>
    </r>
    <r>
      <rPr>
        <sz val="10"/>
        <rFont val="Arial"/>
        <family val="2"/>
      </rPr>
      <t xml:space="preserve">Exploração de atividade rural com receita bruta acima de </t>
    </r>
    <r>
      <rPr>
        <b/>
        <sz val="10"/>
        <color rgb="FFFF0000"/>
        <rFont val="Arial"/>
        <family val="2"/>
      </rPr>
      <t>R$ 140.619,55</t>
    </r>
    <r>
      <rPr>
        <sz val="10"/>
        <rFont val="Arial"/>
        <family val="2"/>
      </rPr>
      <t xml:space="preserve">, ou que vá compensar, no ano-base de 2015 ou depois, prejuizos de anos anteriores ou ano-base de 2014; </t>
    </r>
    <r>
      <rPr>
        <b/>
        <sz val="10"/>
        <rFont val="Arial"/>
        <family val="2"/>
      </rPr>
      <t>6)</t>
    </r>
    <r>
      <rPr>
        <sz val="10"/>
        <rFont val="Arial"/>
        <family val="2"/>
      </rPr>
      <t>- Optou pela isenção do IR do ganho de capital na venda de imóveis residenciais, por ter aplicado o dinheiro na compra de outro imóvel residencial, em até 180 dias a partir da venda do imóvel original.</t>
    </r>
  </si>
  <si>
    <r>
      <t xml:space="preserve">prazo de entrega de </t>
    </r>
    <r>
      <rPr>
        <b/>
        <sz val="10"/>
        <color rgb="FFFF0000"/>
        <rFont val="Arial"/>
        <family val="2"/>
      </rPr>
      <t>01/03/2016 a 29/04/2016</t>
    </r>
  </si>
  <si>
    <t>angeloatonon@gmail.com</t>
  </si>
  <si>
    <t>Professor, Pedagogo, Técnico em Contabilidade, Técnico em Seguranda no Trabalho, Técnico em eletrotécnica e Pós graduado em Gestão de Projetos (PMI).</t>
  </si>
  <si>
    <t>Deduções (INSS sobre a empregada Doméstica)</t>
  </si>
  <si>
    <t>jan a Set/2015</t>
  </si>
  <si>
    <t>composição</t>
  </si>
  <si>
    <t>férias 1/3</t>
  </si>
  <si>
    <t>nov e 13º (2015)</t>
  </si>
  <si>
    <t>Exercício 2017 Ano-Base 2016</t>
  </si>
  <si>
    <r>
      <t xml:space="preserve">prazo de entrega de </t>
    </r>
    <r>
      <rPr>
        <b/>
        <sz val="10"/>
        <color rgb="FFFF0000"/>
        <rFont val="Arial"/>
        <family val="2"/>
      </rPr>
      <t>01/03/2017 a 28/04/2017</t>
    </r>
  </si>
  <si>
    <r>
      <t xml:space="preserve">Dispensado da entregar da declaração pessoas com rendimentos inferiores a </t>
    </r>
    <r>
      <rPr>
        <b/>
        <sz val="10"/>
        <color indexed="10"/>
        <rFont val="Arial"/>
        <family val="2"/>
      </rPr>
      <t>R$ 28.559,70</t>
    </r>
  </si>
  <si>
    <r>
      <t xml:space="preserve">Parcelamento: O imposto devido poderá ser dividido em 8 parcelas, cada parcela não pode ser inferior a </t>
    </r>
    <r>
      <rPr>
        <b/>
        <sz val="10"/>
        <color rgb="FFFF0000"/>
        <rFont val="Arial"/>
        <family val="2"/>
      </rPr>
      <t>r$ 50,00</t>
    </r>
    <r>
      <rPr>
        <sz val="10"/>
        <rFont val="Arial"/>
        <family val="2"/>
      </rPr>
      <t xml:space="preserve">. Imposto a pagar inferior a </t>
    </r>
    <r>
      <rPr>
        <b/>
        <sz val="10"/>
        <color rgb="FFFF0000"/>
        <rFont val="Arial"/>
        <family val="2"/>
      </rPr>
      <t>R$ 100,00</t>
    </r>
    <r>
      <rPr>
        <sz val="10"/>
        <rFont val="Arial"/>
        <family val="2"/>
      </rPr>
      <t xml:space="preserve">, deve ser pago à vista. </t>
    </r>
    <r>
      <rPr>
        <b/>
        <sz val="10"/>
        <rFont val="Arial"/>
        <family val="2"/>
      </rPr>
      <t xml:space="preserve">Obs 1º parcela ou cota única vencimento 28/04/2017. </t>
    </r>
  </si>
  <si>
    <r>
      <rPr>
        <b/>
        <u/>
        <sz val="10"/>
        <rFont val="Arial"/>
        <family val="2"/>
      </rPr>
      <t>Precisa declarar</t>
    </r>
    <r>
      <rPr>
        <sz val="10"/>
        <rFont val="Arial"/>
        <family val="2"/>
      </rPr>
      <t xml:space="preserve">:- </t>
    </r>
    <r>
      <rPr>
        <b/>
        <sz val="10"/>
        <rFont val="Arial"/>
        <family val="2"/>
      </rPr>
      <t>1)-</t>
    </r>
    <r>
      <rPr>
        <sz val="10"/>
        <rFont val="Arial"/>
        <family val="2"/>
      </rPr>
      <t>Rendimento superior a r$ 28.559,70</t>
    </r>
    <r>
      <rPr>
        <b/>
        <sz val="10"/>
        <color rgb="FFFF0000"/>
        <rFont val="Arial"/>
        <family val="2"/>
      </rPr>
      <t>;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2)</t>
    </r>
    <r>
      <rPr>
        <sz val="10"/>
        <rFont val="Arial"/>
        <family val="2"/>
      </rPr>
      <t>-Rendimento Isentos e não tributáveis</t>
    </r>
    <r>
      <rPr>
        <b/>
        <sz val="10"/>
        <color rgb="FFFF0000"/>
        <rFont val="Arial"/>
        <family val="2"/>
      </rPr>
      <t xml:space="preserve"> R$ 40.000,00</t>
    </r>
    <r>
      <rPr>
        <sz val="10"/>
        <rFont val="Arial"/>
        <family val="2"/>
      </rPr>
      <t>;</t>
    </r>
    <r>
      <rPr>
        <b/>
        <sz val="10"/>
        <rFont val="Arial"/>
        <family val="2"/>
      </rPr>
      <t xml:space="preserve"> 3)</t>
    </r>
    <r>
      <rPr>
        <sz val="10"/>
        <rFont val="Arial"/>
        <family val="2"/>
      </rPr>
      <t xml:space="preserve">-Em 31/12/2015, bens e direitos superior a </t>
    </r>
    <r>
      <rPr>
        <b/>
        <sz val="10"/>
        <color rgb="FFFF0000"/>
        <rFont val="Arial"/>
        <family val="2"/>
      </rPr>
      <t>R$ 300.000,00</t>
    </r>
    <r>
      <rPr>
        <sz val="10"/>
        <rFont val="Arial"/>
        <family val="2"/>
      </rPr>
      <t xml:space="preserve">; </t>
    </r>
    <r>
      <rPr>
        <b/>
        <sz val="10"/>
        <rFont val="Arial"/>
        <family val="2"/>
      </rPr>
      <t>4)</t>
    </r>
    <r>
      <rPr>
        <sz val="10"/>
        <rFont val="Arial"/>
        <family val="2"/>
      </rPr>
      <t xml:space="preserve">-Obtve ganho de capital na vendas de bens e direito ou investimento em bolsa de valores; </t>
    </r>
    <r>
      <rPr>
        <b/>
        <sz val="10"/>
        <rFont val="Arial"/>
        <family val="2"/>
      </rPr>
      <t>5)-</t>
    </r>
    <r>
      <rPr>
        <sz val="10"/>
        <rFont val="Arial"/>
        <family val="2"/>
      </rPr>
      <t xml:space="preserve">Exploração de atividade rural com receita bruta acima de </t>
    </r>
    <r>
      <rPr>
        <b/>
        <sz val="10"/>
        <color rgb="FFFF0000"/>
        <rFont val="Arial"/>
        <family val="2"/>
      </rPr>
      <t>R$ 142.798,50</t>
    </r>
    <r>
      <rPr>
        <sz val="10"/>
        <rFont val="Arial"/>
        <family val="2"/>
      </rPr>
      <t xml:space="preserve">, ou que vá compensar, no ano-base de 2016 ou depois, prejuizos de anos anteriores ou ano-base de 2015; </t>
    </r>
    <r>
      <rPr>
        <b/>
        <sz val="10"/>
        <rFont val="Arial"/>
        <family val="2"/>
      </rPr>
      <t>6)</t>
    </r>
    <r>
      <rPr>
        <sz val="10"/>
        <rFont val="Arial"/>
        <family val="2"/>
      </rPr>
      <t>- Optou pela isenção do IR do ganho de capital na venda de imóveis residenciais, por ter aplicado o dinheiro na compra de outro imóvel residencial, em até 180 dias a partir da venda do imóvel original.</t>
    </r>
  </si>
  <si>
    <r>
      <t>recebeu rendimentos tributáveis , sujeitos ao ajuste na declaração, cuja soma anual foi superior a </t>
    </r>
    <r>
      <rPr>
        <b/>
        <sz val="10"/>
        <rFont val="Arial"/>
        <family val="2"/>
      </rPr>
      <t>R$ 28.559,70</t>
    </r>
    <r>
      <rPr>
        <sz val="10"/>
        <rFont val="Arial"/>
        <family val="2"/>
      </rPr>
      <t>; </t>
    </r>
  </si>
  <si>
    <t>V4/2017</t>
  </si>
  <si>
    <t>Atualização do programa para exércicio 2017 - ano-base 2016</t>
  </si>
  <si>
    <t>Atualização do programa para exércicio 2018 - ano-base 2017</t>
  </si>
  <si>
    <t>V5/2018</t>
  </si>
  <si>
    <r>
      <t xml:space="preserve">prazo de entrega de </t>
    </r>
    <r>
      <rPr>
        <b/>
        <sz val="10"/>
        <color rgb="FFFF0000"/>
        <rFont val="Arial"/>
        <family val="2"/>
      </rPr>
      <t>01/03/2018 a 30/04/2018</t>
    </r>
  </si>
  <si>
    <r>
      <t xml:space="preserve">Parcelamento: O imposto devido poderá ser dividido em 8 parcelas, cada parcela não pode ser inferior a </t>
    </r>
    <r>
      <rPr>
        <b/>
        <sz val="10"/>
        <color rgb="FFFF0000"/>
        <rFont val="Arial"/>
        <family val="2"/>
      </rPr>
      <t>r$ 50,00</t>
    </r>
    <r>
      <rPr>
        <sz val="10"/>
        <rFont val="Arial"/>
        <family val="2"/>
      </rPr>
      <t xml:space="preserve">. Imposto a pagar inferior a </t>
    </r>
    <r>
      <rPr>
        <b/>
        <sz val="10"/>
        <color rgb="FFFF0000"/>
        <rFont val="Arial"/>
        <family val="2"/>
      </rPr>
      <t>R$ 100,00</t>
    </r>
    <r>
      <rPr>
        <sz val="10"/>
        <rFont val="Arial"/>
        <family val="2"/>
      </rPr>
      <t xml:space="preserve">, deve ser pago à vista. </t>
    </r>
    <r>
      <rPr>
        <b/>
        <sz val="10"/>
        <rFont val="Arial"/>
        <family val="2"/>
      </rPr>
      <t xml:space="preserve">Obs 1º parcela ou cota única vencimento 30/04/2018. </t>
    </r>
  </si>
  <si>
    <t>Exercício 2018 Ano-Base 2017</t>
  </si>
  <si>
    <t>IR A PAGAR</t>
  </si>
  <si>
    <t>IR A RESTITUIR</t>
  </si>
  <si>
    <t>19/03/2018 - última versão do programa</t>
  </si>
  <si>
    <t>V6/2019</t>
  </si>
  <si>
    <t>Exercício 2019 Ano-Base 2018</t>
  </si>
  <si>
    <t>V7/2020</t>
  </si>
  <si>
    <t>Exercício 2020 Ano-Base 2019</t>
  </si>
  <si>
    <t>Atualização do programa para exércicio 2020 - ano-base 2019</t>
  </si>
  <si>
    <r>
      <t xml:space="preserve">Parcelamento: O imposto devido poderá ser dividido em 8 parcelas, cada parcela não pode ser inferior a </t>
    </r>
    <r>
      <rPr>
        <b/>
        <sz val="10"/>
        <color rgb="FFFF0000"/>
        <rFont val="Arial"/>
        <family val="2"/>
      </rPr>
      <t>r$ 50,00</t>
    </r>
    <r>
      <rPr>
        <sz val="10"/>
        <rFont val="Arial"/>
        <family val="2"/>
      </rPr>
      <t xml:space="preserve">. Imposto a pagar inferior a </t>
    </r>
    <r>
      <rPr>
        <b/>
        <sz val="10"/>
        <color rgb="FFFF0000"/>
        <rFont val="Arial"/>
        <family val="2"/>
      </rPr>
      <t>R$ 100,00</t>
    </r>
    <r>
      <rPr>
        <sz val="10"/>
        <rFont val="Arial"/>
        <family val="2"/>
      </rPr>
      <t xml:space="preserve">, deve ser pago à vista. </t>
    </r>
    <r>
      <rPr>
        <b/>
        <sz val="10"/>
        <rFont val="Arial"/>
        <family val="2"/>
      </rPr>
      <t xml:space="preserve">Obs 1º parcela ou cota única vencimento 30/04/2020. </t>
    </r>
  </si>
  <si>
    <r>
      <t xml:space="preserve">prazo de entrega de </t>
    </r>
    <r>
      <rPr>
        <b/>
        <sz val="10"/>
        <color rgb="FFFF0000"/>
        <rFont val="Arial"/>
        <family val="2"/>
      </rPr>
      <t>09/03/2020 a 30/04/2020</t>
    </r>
  </si>
  <si>
    <t>Deduções Previdencia Social Oficial + Previdência Complementar (Privada)</t>
  </si>
  <si>
    <t>INFORME AQUI OS SEUS RENDIMENTOS RECEBIDO EM 2020</t>
  </si>
  <si>
    <t>DECLARAÇÃO DE IMPOSTO DE RENDA PESSOA FISICA  - EXERCÍCIO 2021 - ANO- CALENDÁRIO 2020</t>
  </si>
  <si>
    <t>V8/2021</t>
  </si>
  <si>
    <t>Exercício 2021 Ano-Base 2020</t>
  </si>
  <si>
    <t>Atualização do programa para exércicio 2021 - ano-base 2020</t>
  </si>
  <si>
    <r>
      <t>Os valores recebidos a título de Auxílio Emergencial (Lei nº 13.982, de 2020) e ainda, do Auxílio Emergencial Residual (Medida Provisória nº 1.000, de 2020) são considerados rendimentos tributáveis e devem ser declarados como tal na ficha Rendimentos Tributáveis Recebidos de Pessoa Jurídica com o</t>
    </r>
    <r>
      <rPr>
        <b/>
        <u/>
        <sz val="10"/>
        <color rgb="FFFF0000"/>
        <rFont val="Arial"/>
        <family val="2"/>
      </rPr>
      <t xml:space="preserve"> CNPJ nº 05.526.783/0003-27 </t>
    </r>
    <r>
      <rPr>
        <sz val="10"/>
        <color rgb="FFFF0000"/>
        <rFont val="Arial"/>
        <family val="2"/>
      </rPr>
      <t>-</t>
    </r>
    <r>
      <rPr>
        <sz val="10"/>
        <rFont val="Arial"/>
        <family val="2"/>
      </rPr>
      <t xml:space="preserve"> Auxílio Emergencial - COVID 19.</t>
    </r>
  </si>
  <si>
    <t>CUIDADOS</t>
  </si>
  <si>
    <t>Para informação sobre os valores recebidos, acesse</t>
  </si>
  <si>
    <t>&lt;consultaauxilio.dataprev.gov.br/consulta&gt;,</t>
  </si>
  <si>
    <t>onde está disponível o informe de rendimentos correspondente.</t>
  </si>
  <si>
    <t>Divida Paga até o dia</t>
  </si>
  <si>
    <t>A remuneração paga pelo empregador deve ser informada na ficha Rendimentos Tributáveis Recebidos de Pessoa Jurídica com o CNPJ da fonte pagadora.</t>
  </si>
  <si>
    <t>A ajuda compensatória mensal paga pelo empregador é isenta. Se recebida pelo trabalhador, deve ser informada na ficha Rendimentos Isentos e Não Tributáveis, no item 26 - Outros com o CNPJ da fonte pagadora e a Descrição: Ajuda Compensatória.</t>
  </si>
  <si>
    <r>
      <t xml:space="preserve">Os valores recebidos a título de Benefício Emergencial de Preservação do Emprego e da Renda – BEm (Lei nº 14.020, de 6 de julho de 2020, e Decreto nº 10.517, de 13 de outubro de 2020) são considerados rendimentos tributáveis e devem ser declarados como tal na ficha Rendimentos Tributáveis Recebidos de Pessoa Jurídica com o </t>
    </r>
    <r>
      <rPr>
        <b/>
        <sz val="10"/>
        <color rgb="FFFF0000"/>
        <rFont val="Arial"/>
        <family val="2"/>
      </rPr>
      <t>CNPJ nº 00.394.460/0572-59 - Benefício Emergencial de Preservação do Emprego e da Renda.</t>
    </r>
  </si>
  <si>
    <t>Ao informar o recebimento de proventos de aposentadoria, reserva remunerada, reforma e pensão de declarantes maiores de 65 anos na Ficha Rendimentos Isentos e Não Tributáveis, o limite da parcela isenta será calculado e os valores excedentes serão automaticamente transferidos para a Ficha Rendimentos Tributáveis Recebidos de Pessoa Jurídica (pelo Titular ou pelo Dependente).</t>
  </si>
  <si>
    <t>Ao entrar no Portal e-CAC:</t>
  </si>
  <si>
    <r>
      <t>1. acesse o sistema de </t>
    </r>
    <r>
      <rPr>
        <b/>
        <sz val="12"/>
        <color rgb="FF555555"/>
        <rFont val="Arial"/>
        <family val="2"/>
      </rPr>
      <t>Processos Digitais</t>
    </r>
    <r>
      <rPr>
        <sz val="12"/>
        <color rgb="FF555555"/>
        <rFont val="Arial"/>
        <family val="2"/>
      </rPr>
      <t> (e-Processo);</t>
    </r>
  </si>
  <si>
    <r>
      <t>2. clique em </t>
    </r>
    <r>
      <rPr>
        <b/>
        <sz val="12"/>
        <color rgb="FF555555"/>
        <rFont val="Arial"/>
        <family val="2"/>
      </rPr>
      <t>Abrir Dossiê Digital de Atendimento</t>
    </r>
    <r>
      <rPr>
        <sz val="12"/>
        <color rgb="FF555555"/>
        <rFont val="Arial"/>
        <family val="2"/>
      </rPr>
      <t>;</t>
    </r>
  </si>
  <si>
    <r>
      <t>3. escolha a área de concentração </t>
    </r>
    <r>
      <rPr>
        <b/>
        <sz val="12"/>
        <color rgb="FF555555"/>
        <rFont val="Arial"/>
        <family val="2"/>
      </rPr>
      <t>Cópia de Documentos</t>
    </r>
    <r>
      <rPr>
        <sz val="12"/>
        <color rgb="FF555555"/>
        <rFont val="Arial"/>
        <family val="2"/>
      </rPr>
      <t>;</t>
    </r>
  </si>
  <si>
    <r>
      <t>4. selecione o serviço </t>
    </r>
    <r>
      <rPr>
        <b/>
        <sz val="12"/>
        <color rgb="FF555555"/>
        <rFont val="Arial"/>
        <family val="2"/>
      </rPr>
      <t>Obter cópia da última DIRPF entregue</t>
    </r>
    <r>
      <rPr>
        <sz val="12"/>
        <color rgb="FF555555"/>
        <rFont val="Arial"/>
        <family val="2"/>
      </rPr>
      <t>.</t>
    </r>
  </si>
  <si>
    <t>PARCELA ISENTA DOS PROVENTOS DE APOSENTADOS PARA MAIORES DE 65 ANOS</t>
  </si>
  <si>
    <t>NOVIDADE</t>
  </si>
  <si>
    <t>SOLICITAR COPIA DA ÚLTIMA DECLARAÇÃO SEM CERTIFICADO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</si>
</sst>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.0%"/>
  </numFmts>
  <fonts count="3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color indexed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/>
      <sz val="10"/>
      <color indexed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theme="4" tint="-0.249977111117893"/>
      <name val="Arial"/>
      <family val="2"/>
    </font>
    <font>
      <b/>
      <u/>
      <sz val="10"/>
      <name val="Arial"/>
      <family val="2"/>
    </font>
    <font>
      <sz val="8"/>
      <color rgb="FF000000"/>
      <name val="Tahoma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i/>
      <sz val="10"/>
      <color rgb="FFFF0000"/>
      <name val="Arial"/>
      <family val="2"/>
    </font>
    <font>
      <sz val="16"/>
      <name val="Arial"/>
      <family val="2"/>
    </font>
    <font>
      <sz val="16"/>
      <color theme="0"/>
      <name val="Arial"/>
      <family val="2"/>
    </font>
    <font>
      <b/>
      <sz val="9"/>
      <name val="Arial"/>
      <family val="2"/>
    </font>
    <font>
      <b/>
      <sz val="14"/>
      <color theme="0"/>
      <name val="Arial"/>
      <family val="2"/>
    </font>
    <font>
      <b/>
      <u/>
      <sz val="10"/>
      <color rgb="FFFF0000"/>
      <name val="Arial"/>
      <family val="2"/>
    </font>
    <font>
      <sz val="12"/>
      <color rgb="FF555555"/>
      <name val="Arial"/>
      <family val="2"/>
    </font>
    <font>
      <b/>
      <sz val="12"/>
      <color rgb="FF555555"/>
      <name val="Arial"/>
      <family val="2"/>
    </font>
    <font>
      <b/>
      <sz val="10"/>
      <color rgb="FFFFFFCC"/>
      <name val="Arial"/>
      <family val="2"/>
    </font>
    <font>
      <b/>
      <sz val="12"/>
      <color rgb="FFFFFFCC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</cellStyleXfs>
  <cellXfs count="427">
    <xf numFmtId="0" fontId="0" fillId="0" borderId="0" xfId="0"/>
    <xf numFmtId="165" fontId="0" fillId="0" borderId="0" xfId="2" applyFont="1"/>
    <xf numFmtId="0" fontId="3" fillId="0" borderId="0" xfId="0" applyFont="1"/>
    <xf numFmtId="0" fontId="5" fillId="0" borderId="0" xfId="0" applyFont="1"/>
    <xf numFmtId="0" fontId="0" fillId="2" borderId="0" xfId="0" applyFill="1"/>
    <xf numFmtId="0" fontId="5" fillId="2" borderId="0" xfId="0" applyFont="1" applyFill="1"/>
    <xf numFmtId="0" fontId="3" fillId="2" borderId="0" xfId="0" applyFont="1" applyFill="1"/>
    <xf numFmtId="165" fontId="9" fillId="3" borderId="1" xfId="2" applyFont="1" applyFill="1" applyBorder="1" applyProtection="1">
      <protection hidden="1"/>
    </xf>
    <xf numFmtId="40" fontId="6" fillId="3" borderId="2" xfId="0" applyNumberFormat="1" applyFont="1" applyFill="1" applyBorder="1" applyAlignment="1">
      <alignment horizontal="right"/>
    </xf>
    <xf numFmtId="165" fontId="6" fillId="3" borderId="1" xfId="2" applyFont="1" applyFill="1" applyBorder="1" applyAlignment="1">
      <alignment horizontal="center"/>
    </xf>
    <xf numFmtId="0" fontId="0" fillId="0" borderId="0" xfId="0" applyProtection="1">
      <protection locked="0"/>
    </xf>
    <xf numFmtId="165" fontId="9" fillId="4" borderId="3" xfId="2" applyFont="1" applyFill="1" applyBorder="1" applyProtection="1">
      <protection locked="0"/>
    </xf>
    <xf numFmtId="165" fontId="9" fillId="4" borderId="4" xfId="2" applyFont="1" applyFill="1" applyBorder="1" applyProtection="1">
      <protection locked="0"/>
    </xf>
    <xf numFmtId="0" fontId="0" fillId="5" borderId="0" xfId="0" applyFill="1"/>
    <xf numFmtId="0" fontId="0" fillId="5" borderId="0" xfId="0" applyFill="1" applyProtection="1">
      <protection hidden="1"/>
    </xf>
    <xf numFmtId="0" fontId="5" fillId="5" borderId="0" xfId="0" applyFont="1" applyFill="1"/>
    <xf numFmtId="0" fontId="4" fillId="5" borderId="0" xfId="0" applyFont="1" applyFill="1"/>
    <xf numFmtId="0" fontId="8" fillId="5" borderId="0" xfId="0" applyFont="1" applyFill="1" applyAlignment="1">
      <alignment horizontal="center"/>
    </xf>
    <xf numFmtId="165" fontId="0" fillId="5" borderId="0" xfId="2" applyFont="1" applyFill="1"/>
    <xf numFmtId="165" fontId="8" fillId="5" borderId="0" xfId="2" applyFont="1" applyFill="1" applyAlignment="1">
      <alignment horizontal="center"/>
    </xf>
    <xf numFmtId="0" fontId="8" fillId="5" borderId="7" xfId="0" applyFont="1" applyFill="1" applyBorder="1" applyAlignment="1">
      <alignment horizontal="left"/>
    </xf>
    <xf numFmtId="165" fontId="9" fillId="5" borderId="3" xfId="2" applyFont="1" applyFill="1" applyBorder="1" applyProtection="1">
      <protection hidden="1"/>
    </xf>
    <xf numFmtId="165" fontId="9" fillId="5" borderId="8" xfId="2" applyFont="1" applyFill="1" applyBorder="1" applyProtection="1">
      <protection hidden="1"/>
    </xf>
    <xf numFmtId="165" fontId="9" fillId="4" borderId="8" xfId="2" applyFont="1" applyFill="1" applyBorder="1" applyProtection="1">
      <protection locked="0"/>
    </xf>
    <xf numFmtId="0" fontId="8" fillId="5" borderId="11" xfId="0" applyFont="1" applyFill="1" applyBorder="1" applyAlignment="1">
      <alignment horizontal="left"/>
    </xf>
    <xf numFmtId="165" fontId="9" fillId="4" borderId="12" xfId="2" applyFont="1" applyFill="1" applyBorder="1" applyProtection="1">
      <protection locked="0"/>
    </xf>
    <xf numFmtId="165" fontId="9" fillId="5" borderId="12" xfId="2" applyFont="1" applyFill="1" applyBorder="1" applyProtection="1">
      <protection hidden="1"/>
    </xf>
    <xf numFmtId="40" fontId="6" fillId="3" borderId="14" xfId="0" applyNumberFormat="1" applyFont="1" applyFill="1" applyBorder="1" applyAlignment="1">
      <alignment horizontal="right"/>
    </xf>
    <xf numFmtId="165" fontId="9" fillId="5" borderId="0" xfId="2" applyFont="1" applyFill="1" applyProtection="1">
      <protection hidden="1"/>
    </xf>
    <xf numFmtId="0" fontId="3" fillId="5" borderId="0" xfId="0" applyFont="1" applyFill="1"/>
    <xf numFmtId="0" fontId="8" fillId="3" borderId="7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165" fontId="9" fillId="3" borderId="12" xfId="2" applyFont="1" applyFill="1" applyBorder="1" applyProtection="1">
      <protection hidden="1"/>
    </xf>
    <xf numFmtId="0" fontId="8" fillId="5" borderId="0" xfId="0" applyFont="1" applyFill="1" applyAlignment="1" applyProtection="1">
      <alignment horizontal="left"/>
      <protection hidden="1"/>
    </xf>
    <xf numFmtId="165" fontId="9" fillId="5" borderId="16" xfId="2" applyFont="1" applyFill="1" applyBorder="1" applyProtection="1">
      <protection hidden="1"/>
    </xf>
    <xf numFmtId="40" fontId="6" fillId="0" borderId="0" xfId="0" applyNumberFormat="1" applyFont="1" applyAlignment="1">
      <alignment horizontal="right"/>
    </xf>
    <xf numFmtId="165" fontId="9" fillId="3" borderId="17" xfId="2" applyFont="1" applyFill="1" applyBorder="1" applyAlignment="1" applyProtection="1">
      <alignment horizontal="center" shrinkToFit="1"/>
      <protection hidden="1"/>
    </xf>
    <xf numFmtId="165" fontId="9" fillId="3" borderId="1" xfId="2" applyFont="1" applyFill="1" applyBorder="1" applyAlignment="1" applyProtection="1">
      <alignment horizontal="center" shrinkToFit="1"/>
      <protection hidden="1"/>
    </xf>
    <xf numFmtId="164" fontId="0" fillId="0" borderId="0" xfId="0" applyNumberFormat="1" applyProtection="1">
      <protection locked="0"/>
    </xf>
    <xf numFmtId="0" fontId="5" fillId="0" borderId="0" xfId="0" applyFont="1" applyProtection="1">
      <protection locked="0"/>
    </xf>
    <xf numFmtId="0" fontId="14" fillId="0" borderId="0" xfId="0" applyFont="1" applyProtection="1">
      <protection locked="0"/>
    </xf>
    <xf numFmtId="4" fontId="8" fillId="5" borderId="18" xfId="0" applyNumberFormat="1" applyFont="1" applyFill="1" applyBorder="1" applyAlignment="1" applyProtection="1">
      <alignment horizontal="center" vertical="center"/>
      <protection hidden="1"/>
    </xf>
    <xf numFmtId="0" fontId="8" fillId="5" borderId="19" xfId="0" applyFont="1" applyFill="1" applyBorder="1" applyAlignment="1" applyProtection="1">
      <alignment horizontal="center" vertical="center" shrinkToFit="1"/>
      <protection hidden="1"/>
    </xf>
    <xf numFmtId="165" fontId="0" fillId="0" borderId="0" xfId="2" applyFont="1" applyAlignment="1">
      <alignment horizontal="center"/>
    </xf>
    <xf numFmtId="10" fontId="0" fillId="0" borderId="0" xfId="0" applyNumberFormat="1"/>
    <xf numFmtId="40" fontId="5" fillId="0" borderId="0" xfId="0" applyNumberFormat="1" applyFont="1" applyAlignment="1" applyProtection="1">
      <alignment horizontal="right" shrinkToFit="1"/>
      <protection locked="0"/>
    </xf>
    <xf numFmtId="164" fontId="0" fillId="0" borderId="0" xfId="0" applyNumberFormat="1" applyAlignment="1" applyProtection="1">
      <alignment shrinkToFit="1"/>
      <protection locked="0"/>
    </xf>
    <xf numFmtId="165" fontId="0" fillId="0" borderId="0" xfId="0" applyNumberFormat="1"/>
    <xf numFmtId="0" fontId="8" fillId="5" borderId="15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 shrinkToFit="1"/>
    </xf>
    <xf numFmtId="0" fontId="0" fillId="5" borderId="15" xfId="0" applyFill="1" applyBorder="1"/>
    <xf numFmtId="165" fontId="0" fillId="5" borderId="15" xfId="2" applyFont="1" applyFill="1" applyBorder="1"/>
    <xf numFmtId="0" fontId="8" fillId="4" borderId="15" xfId="0" applyFont="1" applyFill="1" applyBorder="1" applyAlignment="1" applyProtection="1">
      <alignment horizontal="center"/>
      <protection locked="0"/>
    </xf>
    <xf numFmtId="4" fontId="8" fillId="4" borderId="13" xfId="0" applyNumberFormat="1" applyFont="1" applyFill="1" applyBorder="1" applyAlignment="1" applyProtection="1">
      <alignment horizontal="center"/>
      <protection locked="0"/>
    </xf>
    <xf numFmtId="0" fontId="7" fillId="5" borderId="0" xfId="1" applyFill="1" applyAlignment="1" applyProtection="1"/>
    <xf numFmtId="0" fontId="0" fillId="5" borderId="20" xfId="0" applyFill="1" applyBorder="1"/>
    <xf numFmtId="0" fontId="0" fillId="5" borderId="21" xfId="0" applyFill="1" applyBorder="1"/>
    <xf numFmtId="0" fontId="0" fillId="5" borderId="22" xfId="0" applyFill="1" applyBorder="1"/>
    <xf numFmtId="0" fontId="8" fillId="5" borderId="13" xfId="0" applyFont="1" applyFill="1" applyBorder="1" applyAlignment="1">
      <alignment horizontal="center"/>
    </xf>
    <xf numFmtId="0" fontId="0" fillId="5" borderId="25" xfId="0" applyFill="1" applyBorder="1"/>
    <xf numFmtId="0" fontId="0" fillId="5" borderId="26" xfId="0" applyFill="1" applyBorder="1"/>
    <xf numFmtId="0" fontId="0" fillId="5" borderId="13" xfId="0" applyFill="1" applyBorder="1"/>
    <xf numFmtId="0" fontId="0" fillId="5" borderId="25" xfId="0" applyFill="1" applyBorder="1" applyAlignment="1">
      <alignment horizontal="center"/>
    </xf>
    <xf numFmtId="0" fontId="0" fillId="5" borderId="28" xfId="0" applyFill="1" applyBorder="1"/>
    <xf numFmtId="0" fontId="0" fillId="5" borderId="29" xfId="0" applyFill="1" applyBorder="1"/>
    <xf numFmtId="0" fontId="0" fillId="5" borderId="30" xfId="0" applyFill="1" applyBorder="1"/>
    <xf numFmtId="0" fontId="14" fillId="5" borderId="31" xfId="0" applyFont="1" applyFill="1" applyBorder="1"/>
    <xf numFmtId="165" fontId="12" fillId="3" borderId="1" xfId="2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14" fontId="8" fillId="5" borderId="25" xfId="0" applyNumberFormat="1" applyFont="1" applyFill="1" applyBorder="1"/>
    <xf numFmtId="14" fontId="8" fillId="5" borderId="20" xfId="0" applyNumberFormat="1" applyFont="1" applyFill="1" applyBorder="1"/>
    <xf numFmtId="14" fontId="8" fillId="5" borderId="25" xfId="0" applyNumberFormat="1" applyFont="1" applyFill="1" applyBorder="1" applyAlignment="1">
      <alignment horizontal="center"/>
    </xf>
    <xf numFmtId="9" fontId="0" fillId="0" borderId="0" xfId="0" applyNumberFormat="1"/>
    <xf numFmtId="0" fontId="8" fillId="5" borderId="11" xfId="0" applyFont="1" applyFill="1" applyBorder="1" applyAlignment="1">
      <alignment horizontal="center"/>
    </xf>
    <xf numFmtId="0" fontId="19" fillId="5" borderId="28" xfId="0" applyFont="1" applyFill="1" applyBorder="1" applyAlignment="1">
      <alignment horizontal="center"/>
    </xf>
    <xf numFmtId="0" fontId="8" fillId="5" borderId="32" xfId="0" applyFont="1" applyFill="1" applyBorder="1" applyAlignment="1">
      <alignment horizontal="left"/>
    </xf>
    <xf numFmtId="0" fontId="8" fillId="5" borderId="33" xfId="0" applyFont="1" applyFill="1" applyBorder="1" applyAlignment="1">
      <alignment horizontal="left"/>
    </xf>
    <xf numFmtId="0" fontId="8" fillId="5" borderId="34" xfId="0" applyFont="1" applyFill="1" applyBorder="1" applyAlignment="1">
      <alignment horizontal="left"/>
    </xf>
    <xf numFmtId="0" fontId="8" fillId="5" borderId="0" xfId="0" applyFont="1" applyFill="1" applyAlignment="1">
      <alignment horizontal="left"/>
    </xf>
    <xf numFmtId="0" fontId="8" fillId="5" borderId="34" xfId="0" applyFont="1" applyFill="1" applyBorder="1" applyAlignment="1" applyProtection="1">
      <alignment horizontal="left"/>
      <protection hidden="1"/>
    </xf>
    <xf numFmtId="0" fontId="8" fillId="5" borderId="35" xfId="0" applyFont="1" applyFill="1" applyBorder="1" applyAlignment="1" applyProtection="1">
      <alignment horizontal="left"/>
      <protection hidden="1"/>
    </xf>
    <xf numFmtId="0" fontId="8" fillId="5" borderId="36" xfId="0" applyFont="1" applyFill="1" applyBorder="1" applyAlignment="1" applyProtection="1">
      <alignment horizontal="left"/>
      <protection hidden="1"/>
    </xf>
    <xf numFmtId="0" fontId="9" fillId="5" borderId="0" xfId="0" applyFont="1" applyFill="1" applyAlignment="1">
      <alignment horizontal="center" shrinkToFit="1"/>
    </xf>
    <xf numFmtId="0" fontId="11" fillId="5" borderId="36" xfId="0" applyFont="1" applyFill="1" applyBorder="1" applyAlignment="1">
      <alignment horizontal="center"/>
    </xf>
    <xf numFmtId="0" fontId="11" fillId="5" borderId="36" xfId="0" applyFont="1" applyFill="1" applyBorder="1" applyAlignment="1">
      <alignment horizontal="left"/>
    </xf>
    <xf numFmtId="0" fontId="11" fillId="5" borderId="37" xfId="0" applyFont="1" applyFill="1" applyBorder="1" applyAlignment="1">
      <alignment horizontal="left"/>
    </xf>
    <xf numFmtId="0" fontId="18" fillId="5" borderId="0" xfId="0" applyFont="1" applyFill="1" applyAlignment="1">
      <alignment horizontal="left"/>
    </xf>
    <xf numFmtId="165" fontId="0" fillId="5" borderId="0" xfId="0" applyNumberFormat="1" applyFill="1"/>
    <xf numFmtId="0" fontId="8" fillId="5" borderId="4" xfId="0" applyFont="1" applyFill="1" applyBorder="1" applyAlignment="1">
      <alignment horizontal="center" shrinkToFit="1"/>
    </xf>
    <xf numFmtId="165" fontId="0" fillId="5" borderId="4" xfId="2" applyFont="1" applyFill="1" applyBorder="1"/>
    <xf numFmtId="165" fontId="0" fillId="5" borderId="38" xfId="2" applyFont="1" applyFill="1" applyBorder="1"/>
    <xf numFmtId="165" fontId="0" fillId="5" borderId="6" xfId="2" applyFont="1" applyFill="1" applyBorder="1"/>
    <xf numFmtId="0" fontId="0" fillId="5" borderId="0" xfId="0" applyFill="1" applyProtection="1">
      <protection locked="0"/>
    </xf>
    <xf numFmtId="4" fontId="12" fillId="0" borderId="13" xfId="0" applyNumberFormat="1" applyFont="1" applyBorder="1"/>
    <xf numFmtId="4" fontId="0" fillId="0" borderId="15" xfId="0" applyNumberFormat="1" applyBorder="1"/>
    <xf numFmtId="4" fontId="12" fillId="6" borderId="13" xfId="0" applyNumberFormat="1" applyFont="1" applyFill="1" applyBorder="1"/>
    <xf numFmtId="0" fontId="0" fillId="0" borderId="0" xfId="0" applyAlignment="1">
      <alignment horizontal="center"/>
    </xf>
    <xf numFmtId="165" fontId="0" fillId="0" borderId="15" xfId="0" applyNumberFormat="1" applyBorder="1"/>
    <xf numFmtId="0" fontId="0" fillId="5" borderId="27" xfId="0" applyFill="1" applyBorder="1"/>
    <xf numFmtId="14" fontId="8" fillId="5" borderId="20" xfId="0" applyNumberFormat="1" applyFont="1" applyFill="1" applyBorder="1" applyAlignment="1">
      <alignment horizontal="center"/>
    </xf>
    <xf numFmtId="4" fontId="20" fillId="7" borderId="15" xfId="0" applyNumberFormat="1" applyFont="1" applyFill="1" applyBorder="1"/>
    <xf numFmtId="165" fontId="0" fillId="6" borderId="15" xfId="2" applyFont="1" applyFill="1" applyBorder="1"/>
    <xf numFmtId="164" fontId="0" fillId="7" borderId="15" xfId="0" applyNumberFormat="1" applyFill="1" applyBorder="1" applyAlignment="1" applyProtection="1">
      <alignment shrinkToFit="1"/>
      <protection locked="0"/>
    </xf>
    <xf numFmtId="4" fontId="12" fillId="0" borderId="15" xfId="0" applyNumberFormat="1" applyFont="1" applyBorder="1" applyProtection="1">
      <protection locked="0"/>
    </xf>
    <xf numFmtId="0" fontId="8" fillId="5" borderId="11" xfId="0" applyFont="1" applyFill="1" applyBorder="1" applyAlignment="1">
      <alignment horizontal="center" shrinkToFit="1"/>
    </xf>
    <xf numFmtId="0" fontId="15" fillId="5" borderId="29" xfId="0" applyFont="1" applyFill="1" applyBorder="1"/>
    <xf numFmtId="4" fontId="21" fillId="5" borderId="0" xfId="0" applyNumberFormat="1" applyFont="1" applyFill="1"/>
    <xf numFmtId="14" fontId="8" fillId="5" borderId="31" xfId="0" applyNumberFormat="1" applyFont="1" applyFill="1" applyBorder="1" applyAlignment="1">
      <alignment horizontal="center"/>
    </xf>
    <xf numFmtId="0" fontId="19" fillId="5" borderId="29" xfId="0" applyFont="1" applyFill="1" applyBorder="1" applyAlignment="1">
      <alignment horizontal="center"/>
    </xf>
    <xf numFmtId="0" fontId="1" fillId="5" borderId="29" xfId="0" applyFont="1" applyFill="1" applyBorder="1"/>
    <xf numFmtId="0" fontId="1" fillId="5" borderId="27" xfId="0" applyFont="1" applyFill="1" applyBorder="1"/>
    <xf numFmtId="0" fontId="0" fillId="5" borderId="0" xfId="0" applyFill="1" applyAlignment="1">
      <alignment horizontal="left"/>
    </xf>
    <xf numFmtId="0" fontId="0" fillId="5" borderId="22" xfId="0" applyFill="1" applyBorder="1" applyAlignment="1">
      <alignment horizontal="left"/>
    </xf>
    <xf numFmtId="165" fontId="0" fillId="0" borderId="15" xfId="2" applyFont="1" applyBorder="1" applyProtection="1">
      <protection locked="0"/>
    </xf>
    <xf numFmtId="14" fontId="8" fillId="5" borderId="27" xfId="0" applyNumberFormat="1" applyFont="1" applyFill="1" applyBorder="1" applyAlignment="1">
      <alignment horizontal="center"/>
    </xf>
    <xf numFmtId="0" fontId="1" fillId="0" borderId="0" xfId="0" applyFont="1"/>
    <xf numFmtId="0" fontId="0" fillId="5" borderId="26" xfId="0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165" fontId="0" fillId="0" borderId="15" xfId="2" applyFont="1" applyBorder="1"/>
    <xf numFmtId="165" fontId="15" fillId="0" borderId="15" xfId="2" applyFont="1" applyBorder="1"/>
    <xf numFmtId="165" fontId="1" fillId="0" borderId="15" xfId="2" applyBorder="1"/>
    <xf numFmtId="0" fontId="1" fillId="8" borderId="0" xfId="0" applyFont="1" applyFill="1"/>
    <xf numFmtId="0" fontId="0" fillId="8" borderId="23" xfId="0" applyFill="1" applyBorder="1"/>
    <xf numFmtId="4" fontId="21" fillId="0" borderId="15" xfId="0" applyNumberFormat="1" applyFont="1" applyBorder="1"/>
    <xf numFmtId="0" fontId="25" fillId="9" borderId="0" xfId="0" applyFont="1" applyFill="1"/>
    <xf numFmtId="0" fontId="26" fillId="9" borderId="0" xfId="0" applyFont="1" applyFill="1"/>
    <xf numFmtId="0" fontId="27" fillId="9" borderId="0" xfId="0" applyFont="1" applyFill="1"/>
    <xf numFmtId="0" fontId="25" fillId="9" borderId="0" xfId="0" applyFont="1" applyFill="1" applyProtection="1">
      <protection locked="0"/>
    </xf>
    <xf numFmtId="0" fontId="0" fillId="9" borderId="0" xfId="0" applyFill="1"/>
    <xf numFmtId="4" fontId="0" fillId="0" borderId="0" xfId="0" applyNumberFormat="1"/>
    <xf numFmtId="0" fontId="8" fillId="5" borderId="55" xfId="0" applyFont="1" applyFill="1" applyBorder="1" applyAlignment="1">
      <alignment horizontal="left"/>
    </xf>
    <xf numFmtId="0" fontId="8" fillId="5" borderId="20" xfId="0" applyFont="1" applyFill="1" applyBorder="1" applyAlignment="1">
      <alignment horizontal="left"/>
    </xf>
    <xf numFmtId="0" fontId="8" fillId="5" borderId="31" xfId="0" applyFont="1" applyFill="1" applyBorder="1" applyAlignment="1">
      <alignment horizontal="left"/>
    </xf>
    <xf numFmtId="165" fontId="9" fillId="8" borderId="12" xfId="2" applyFont="1" applyFill="1" applyBorder="1" applyProtection="1">
      <protection hidden="1"/>
    </xf>
    <xf numFmtId="0" fontId="1" fillId="8" borderId="59" xfId="0" applyFont="1" applyFill="1" applyBorder="1"/>
    <xf numFmtId="0" fontId="0" fillId="8" borderId="60" xfId="0" applyFill="1" applyBorder="1"/>
    <xf numFmtId="0" fontId="0" fillId="8" borderId="25" xfId="0" applyFill="1" applyBorder="1"/>
    <xf numFmtId="4" fontId="0" fillId="8" borderId="26" xfId="0" applyNumberFormat="1" applyFill="1" applyBorder="1"/>
    <xf numFmtId="0" fontId="0" fillId="8" borderId="26" xfId="0" applyFill="1" applyBorder="1"/>
    <xf numFmtId="0" fontId="29" fillId="10" borderId="0" xfId="0" applyFont="1" applyFill="1" applyAlignment="1">
      <alignment horizontal="center"/>
    </xf>
    <xf numFmtId="0" fontId="29" fillId="10" borderId="61" xfId="0" applyFont="1" applyFill="1" applyBorder="1" applyAlignment="1">
      <alignment horizontal="center"/>
    </xf>
    <xf numFmtId="165" fontId="9" fillId="8" borderId="9" xfId="2" applyFont="1" applyFill="1" applyBorder="1" applyProtection="1">
      <protection hidden="1"/>
    </xf>
    <xf numFmtId="165" fontId="9" fillId="8" borderId="5" xfId="2" applyFont="1" applyFill="1" applyBorder="1" applyProtection="1">
      <protection hidden="1"/>
    </xf>
    <xf numFmtId="165" fontId="9" fillId="8" borderId="3" xfId="2" applyFont="1" applyFill="1" applyBorder="1" applyProtection="1">
      <protection hidden="1"/>
    </xf>
    <xf numFmtId="165" fontId="9" fillId="11" borderId="12" xfId="2" applyFont="1" applyFill="1" applyBorder="1" applyProtection="1">
      <protection hidden="1"/>
    </xf>
    <xf numFmtId="165" fontId="9" fillId="11" borderId="3" xfId="2" applyFont="1" applyFill="1" applyBorder="1" applyProtection="1">
      <protection hidden="1"/>
    </xf>
    <xf numFmtId="0" fontId="1" fillId="8" borderId="64" xfId="0" applyFont="1" applyFill="1" applyBorder="1"/>
    <xf numFmtId="0" fontId="0" fillId="8" borderId="65" xfId="0" applyFill="1" applyBorder="1"/>
    <xf numFmtId="0" fontId="1" fillId="8" borderId="68" xfId="0" applyFont="1" applyFill="1" applyBorder="1"/>
    <xf numFmtId="165" fontId="0" fillId="0" borderId="69" xfId="2" applyFont="1" applyBorder="1" applyProtection="1">
      <protection locked="0"/>
    </xf>
    <xf numFmtId="165" fontId="0" fillId="0" borderId="70" xfId="2" applyFont="1" applyBorder="1" applyProtection="1">
      <protection locked="0"/>
    </xf>
    <xf numFmtId="165" fontId="9" fillId="4" borderId="71" xfId="2" applyFont="1" applyFill="1" applyBorder="1" applyProtection="1">
      <protection locked="0"/>
    </xf>
    <xf numFmtId="165" fontId="9" fillId="8" borderId="10" xfId="2" applyFont="1" applyFill="1" applyBorder="1" applyProtection="1">
      <protection hidden="1"/>
    </xf>
    <xf numFmtId="165" fontId="9" fillId="8" borderId="4" xfId="2" applyFont="1" applyFill="1" applyBorder="1" applyProtection="1">
      <protection hidden="1"/>
    </xf>
    <xf numFmtId="0" fontId="0" fillId="8" borderId="20" xfId="0" applyFill="1" applyBorder="1"/>
    <xf numFmtId="0" fontId="0" fillId="8" borderId="21" xfId="0" applyFill="1" applyBorder="1"/>
    <xf numFmtId="0" fontId="0" fillId="8" borderId="0" xfId="0" applyFill="1"/>
    <xf numFmtId="0" fontId="0" fillId="8" borderId="22" xfId="0" applyFill="1" applyBorder="1"/>
    <xf numFmtId="0" fontId="0" fillId="8" borderId="11" xfId="0" applyFill="1" applyBorder="1"/>
    <xf numFmtId="0" fontId="0" fillId="8" borderId="24" xfId="0" applyFill="1" applyBorder="1"/>
    <xf numFmtId="0" fontId="8" fillId="8" borderId="20" xfId="0" applyFont="1" applyFill="1" applyBorder="1"/>
    <xf numFmtId="14" fontId="8" fillId="8" borderId="27" xfId="0" applyNumberFormat="1" applyFont="1" applyFill="1" applyBorder="1"/>
    <xf numFmtId="0" fontId="14" fillId="8" borderId="31" xfId="0" applyFont="1" applyFill="1" applyBorder="1"/>
    <xf numFmtId="0" fontId="14" fillId="8" borderId="20" xfId="0" applyFont="1" applyFill="1" applyBorder="1"/>
    <xf numFmtId="0" fontId="16" fillId="8" borderId="20" xfId="0" applyFont="1" applyFill="1" applyBorder="1"/>
    <xf numFmtId="0" fontId="0" fillId="8" borderId="28" xfId="0" applyFill="1" applyBorder="1"/>
    <xf numFmtId="0" fontId="0" fillId="8" borderId="29" xfId="0" applyFill="1" applyBorder="1"/>
    <xf numFmtId="0" fontId="19" fillId="8" borderId="28" xfId="0" applyFont="1" applyFill="1" applyBorder="1" applyAlignment="1">
      <alignment horizontal="center"/>
    </xf>
    <xf numFmtId="0" fontId="0" fillId="8" borderId="30" xfId="0" applyFill="1" applyBorder="1"/>
    <xf numFmtId="14" fontId="8" fillId="8" borderId="31" xfId="0" applyNumberFormat="1" applyFont="1" applyFill="1" applyBorder="1" applyAlignment="1">
      <alignment horizontal="center"/>
    </xf>
    <xf numFmtId="0" fontId="19" fillId="8" borderId="29" xfId="0" applyFont="1" applyFill="1" applyBorder="1" applyAlignment="1">
      <alignment horizontal="center"/>
    </xf>
    <xf numFmtId="0" fontId="15" fillId="8" borderId="29" xfId="0" applyFont="1" applyFill="1" applyBorder="1"/>
    <xf numFmtId="4" fontId="21" fillId="8" borderId="0" xfId="0" applyNumberFormat="1" applyFont="1" applyFill="1"/>
    <xf numFmtId="14" fontId="0" fillId="8" borderId="27" xfId="0" applyNumberFormat="1" applyFill="1" applyBorder="1"/>
    <xf numFmtId="0" fontId="1" fillId="8" borderId="11" xfId="0" applyFont="1" applyFill="1" applyBorder="1"/>
    <xf numFmtId="0" fontId="1" fillId="8" borderId="15" xfId="0" applyFont="1" applyFill="1" applyBorder="1"/>
    <xf numFmtId="0" fontId="8" fillId="8" borderId="25" xfId="0" applyFont="1" applyFill="1" applyBorder="1" applyAlignment="1">
      <alignment horizontal="center"/>
    </xf>
    <xf numFmtId="14" fontId="8" fillId="8" borderId="25" xfId="0" applyNumberFormat="1" applyFont="1" applyFill="1" applyBorder="1"/>
    <xf numFmtId="0" fontId="0" fillId="8" borderId="25" xfId="0" applyFill="1" applyBorder="1" applyAlignment="1">
      <alignment horizontal="center"/>
    </xf>
    <xf numFmtId="14" fontId="8" fillId="8" borderId="25" xfId="0" applyNumberFormat="1" applyFont="1" applyFill="1" applyBorder="1" applyAlignment="1">
      <alignment horizontal="center"/>
    </xf>
    <xf numFmtId="0" fontId="8" fillId="5" borderId="25" xfId="0" applyFont="1" applyFill="1" applyBorder="1"/>
    <xf numFmtId="14" fontId="8" fillId="5" borderId="25" xfId="2" applyNumberFormat="1" applyFont="1" applyFill="1" applyBorder="1" applyAlignment="1">
      <alignment horizontal="left"/>
    </xf>
    <xf numFmtId="0" fontId="8" fillId="8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/>
    <xf numFmtId="43" fontId="1" fillId="0" borderId="15" xfId="0" applyNumberFormat="1" applyFont="1" applyBorder="1"/>
    <xf numFmtId="166" fontId="1" fillId="0" borderId="15" xfId="0" applyNumberFormat="1" applyFont="1" applyBorder="1"/>
    <xf numFmtId="165" fontId="1" fillId="0" borderId="15" xfId="2" applyBorder="1" applyAlignment="1">
      <alignment shrinkToFit="1"/>
    </xf>
    <xf numFmtId="10" fontId="0" fillId="13" borderId="15" xfId="0" applyNumberFormat="1" applyFill="1" applyBorder="1"/>
    <xf numFmtId="165" fontId="0" fillId="13" borderId="15" xfId="2" applyFont="1" applyFill="1" applyBorder="1" applyAlignment="1">
      <alignment horizontal="center"/>
    </xf>
    <xf numFmtId="165" fontId="0" fillId="13" borderId="15" xfId="0" applyNumberFormat="1" applyFill="1" applyBorder="1"/>
    <xf numFmtId="0" fontId="30" fillId="5" borderId="28" xfId="0" applyFont="1" applyFill="1" applyBorder="1" applyAlignment="1">
      <alignment horizontal="center"/>
    </xf>
    <xf numFmtId="14" fontId="30" fillId="5" borderId="28" xfId="0" applyNumberFormat="1" applyFont="1" applyFill="1" applyBorder="1" applyAlignment="1">
      <alignment horizontal="center"/>
    </xf>
    <xf numFmtId="0" fontId="25" fillId="14" borderId="0" xfId="0" applyFont="1" applyFill="1"/>
    <xf numFmtId="0" fontId="26" fillId="14" borderId="0" xfId="0" applyFont="1" applyFill="1"/>
    <xf numFmtId="0" fontId="27" fillId="14" borderId="0" xfId="0" applyFont="1" applyFill="1"/>
    <xf numFmtId="0" fontId="25" fillId="14" borderId="0" xfId="0" applyFont="1" applyFill="1" applyProtection="1">
      <protection locked="0"/>
    </xf>
    <xf numFmtId="0" fontId="0" fillId="14" borderId="0" xfId="0" applyFill="1"/>
    <xf numFmtId="14" fontId="8" fillId="8" borderId="20" xfId="0" applyNumberFormat="1" applyFont="1" applyFill="1" applyBorder="1"/>
    <xf numFmtId="14" fontId="8" fillId="8" borderId="20" xfId="0" applyNumberFormat="1" applyFont="1" applyFill="1" applyBorder="1" applyAlignment="1">
      <alignment horizontal="center"/>
    </xf>
    <xf numFmtId="0" fontId="0" fillId="5" borderId="15" xfId="0" applyFill="1" applyBorder="1" applyAlignment="1">
      <alignment vertical="center"/>
    </xf>
    <xf numFmtId="165" fontId="8" fillId="8" borderId="15" xfId="2" applyFont="1" applyFill="1" applyBorder="1"/>
    <xf numFmtId="165" fontId="8" fillId="5" borderId="15" xfId="2" applyFont="1" applyFill="1" applyBorder="1"/>
    <xf numFmtId="165" fontId="8" fillId="5" borderId="38" xfId="2" applyFont="1" applyFill="1" applyBorder="1"/>
    <xf numFmtId="165" fontId="8" fillId="5" borderId="4" xfId="2" applyFont="1" applyFill="1" applyBorder="1"/>
    <xf numFmtId="165" fontId="8" fillId="5" borderId="6" xfId="2" applyFont="1" applyFill="1" applyBorder="1"/>
    <xf numFmtId="165" fontId="8" fillId="5" borderId="15" xfId="0" applyNumberFormat="1" applyFont="1" applyFill="1" applyBorder="1"/>
    <xf numFmtId="165" fontId="8" fillId="5" borderId="38" xfId="0" applyNumberFormat="1" applyFont="1" applyFill="1" applyBorder="1"/>
    <xf numFmtId="165" fontId="8" fillId="8" borderId="38" xfId="2" applyFont="1" applyFill="1" applyBorder="1"/>
    <xf numFmtId="0" fontId="0" fillId="0" borderId="15" xfId="0" applyBorder="1"/>
    <xf numFmtId="0" fontId="11" fillId="8" borderId="15" xfId="0" applyFont="1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5" borderId="0" xfId="0" applyFill="1" applyAlignment="1">
      <alignment horizontal="left"/>
    </xf>
    <xf numFmtId="0" fontId="0" fillId="5" borderId="22" xfId="0" applyFill="1" applyBorder="1" applyAlignment="1">
      <alignment horizontal="left"/>
    </xf>
    <xf numFmtId="0" fontId="0" fillId="8" borderId="25" xfId="0" applyFill="1" applyBorder="1" applyAlignment="1">
      <alignment horizontal="center"/>
    </xf>
    <xf numFmtId="0" fontId="1" fillId="8" borderId="31" xfId="0" applyFont="1" applyFill="1" applyBorder="1"/>
    <xf numFmtId="0" fontId="8" fillId="8" borderId="31" xfId="0" applyFont="1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8" fillId="8" borderId="20" xfId="0" applyFont="1" applyFill="1" applyBorder="1" applyAlignment="1">
      <alignment horizontal="center"/>
    </xf>
    <xf numFmtId="0" fontId="8" fillId="8" borderId="21" xfId="0" applyFont="1" applyFill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0" fillId="0" borderId="11" xfId="0" applyBorder="1"/>
    <xf numFmtId="0" fontId="0" fillId="0" borderId="24" xfId="0" applyBorder="1"/>
    <xf numFmtId="0" fontId="8" fillId="5" borderId="36" xfId="0" applyFont="1" applyFill="1" applyBorder="1" applyAlignment="1">
      <alignment horizontal="left"/>
    </xf>
    <xf numFmtId="165" fontId="9" fillId="4" borderId="18" xfId="2" applyFont="1" applyFill="1" applyBorder="1" applyProtection="1">
      <protection locked="0"/>
    </xf>
    <xf numFmtId="165" fontId="9" fillId="4" borderId="37" xfId="2" applyFont="1" applyFill="1" applyBorder="1" applyProtection="1">
      <protection locked="0"/>
    </xf>
    <xf numFmtId="0" fontId="8" fillId="5" borderId="35" xfId="0" applyFont="1" applyFill="1" applyBorder="1" applyAlignment="1">
      <alignment horizontal="left" vertical="center"/>
    </xf>
    <xf numFmtId="14" fontId="8" fillId="5" borderId="13" xfId="0" applyNumberFormat="1" applyFont="1" applyFill="1" applyBorder="1" applyAlignment="1" applyProtection="1">
      <alignment horizontal="right" vertical="center"/>
      <protection hidden="1"/>
    </xf>
    <xf numFmtId="14" fontId="21" fillId="5" borderId="13" xfId="0" applyNumberFormat="1" applyFont="1" applyFill="1" applyBorder="1" applyAlignment="1" applyProtection="1">
      <alignment vertical="center"/>
      <protection hidden="1"/>
    </xf>
    <xf numFmtId="14" fontId="8" fillId="5" borderId="13" xfId="0" applyNumberFormat="1" applyFont="1" applyFill="1" applyBorder="1" applyAlignment="1">
      <alignment horizontal="right" vertical="center"/>
    </xf>
    <xf numFmtId="14" fontId="21" fillId="5" borderId="13" xfId="0" applyNumberFormat="1" applyFont="1" applyFill="1" applyBorder="1" applyAlignment="1">
      <alignment vertical="center"/>
    </xf>
    <xf numFmtId="14" fontId="21" fillId="5" borderId="6" xfId="0" applyNumberFormat="1" applyFont="1" applyFill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0" fontId="7" fillId="0" borderId="0" xfId="1" applyBorder="1" applyAlignment="1" applyProtection="1">
      <alignment horizontal="left" vertical="center" indent="1"/>
    </xf>
    <xf numFmtId="0" fontId="1" fillId="0" borderId="11" xfId="0" applyFont="1" applyBorder="1" applyAlignment="1">
      <alignment horizontal="left" vertical="center"/>
    </xf>
    <xf numFmtId="0" fontId="1" fillId="0" borderId="20" xfId="0" applyFont="1" applyBorder="1"/>
    <xf numFmtId="0" fontId="33" fillId="0" borderId="0" xfId="0" applyFont="1" applyAlignment="1">
      <alignment horizontal="justify" vertical="center" wrapText="1"/>
    </xf>
    <xf numFmtId="0" fontId="33" fillId="0" borderId="29" xfId="0" applyFont="1" applyBorder="1" applyAlignment="1">
      <alignment horizontal="left" vertical="center" wrapText="1" indent="2"/>
    </xf>
    <xf numFmtId="0" fontId="33" fillId="0" borderId="0" xfId="0" applyFont="1" applyBorder="1" applyAlignment="1">
      <alignment horizontal="left" vertical="center" wrapText="1" indent="2"/>
    </xf>
    <xf numFmtId="0" fontId="33" fillId="0" borderId="22" xfId="0" applyFont="1" applyBorder="1" applyAlignment="1">
      <alignment horizontal="left" vertical="center" wrapText="1" indent="2"/>
    </xf>
    <xf numFmtId="0" fontId="33" fillId="0" borderId="29" xfId="0" applyFont="1" applyBorder="1" applyAlignment="1">
      <alignment horizontal="left" vertical="center" wrapText="1" indent="4"/>
    </xf>
    <xf numFmtId="0" fontId="33" fillId="0" borderId="0" xfId="0" applyFont="1" applyBorder="1" applyAlignment="1">
      <alignment horizontal="left" vertical="center" wrapText="1" indent="4"/>
    </xf>
    <xf numFmtId="0" fontId="33" fillId="0" borderId="22" xfId="0" applyFont="1" applyBorder="1" applyAlignment="1">
      <alignment horizontal="left" vertical="center" wrapText="1" indent="4"/>
    </xf>
    <xf numFmtId="0" fontId="33" fillId="0" borderId="30" xfId="0" applyFont="1" applyBorder="1" applyAlignment="1">
      <alignment horizontal="left" vertical="center" wrapText="1" indent="6"/>
    </xf>
    <xf numFmtId="0" fontId="33" fillId="0" borderId="11" xfId="0" applyFont="1" applyBorder="1" applyAlignment="1">
      <alignment horizontal="left" vertical="center" wrapText="1" indent="6"/>
    </xf>
    <xf numFmtId="0" fontId="33" fillId="0" borderId="24" xfId="0" applyFont="1" applyBorder="1" applyAlignment="1">
      <alignment horizontal="left" vertical="center" wrapText="1" indent="6"/>
    </xf>
    <xf numFmtId="0" fontId="1" fillId="0" borderId="27" xfId="0" applyFont="1" applyBorder="1" applyAlignment="1">
      <alignment horizontal="center" vertical="center" textRotation="90"/>
    </xf>
    <xf numFmtId="0" fontId="1" fillId="0" borderId="28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 textRotation="90"/>
    </xf>
    <xf numFmtId="0" fontId="2" fillId="0" borderId="31" xfId="0" applyFont="1" applyBorder="1" applyAlignment="1">
      <alignment horizontal="center" vertical="center" wrapText="1" shrinkToFit="1"/>
    </xf>
    <xf numFmtId="0" fontId="2" fillId="0" borderId="29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 shrinkToFit="1"/>
    </xf>
    <xf numFmtId="0" fontId="1" fillId="0" borderId="29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justify" vertical="justify" wrapText="1"/>
    </xf>
    <xf numFmtId="0" fontId="1" fillId="0" borderId="22" xfId="0" applyFont="1" applyBorder="1" applyAlignment="1">
      <alignment horizontal="justify" vertical="justify" wrapText="1"/>
    </xf>
    <xf numFmtId="0" fontId="1" fillId="0" borderId="30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justify" vertical="justify" wrapText="1"/>
    </xf>
    <xf numFmtId="0" fontId="1" fillId="0" borderId="24" xfId="0" applyFont="1" applyBorder="1" applyAlignment="1">
      <alignment horizontal="justify" vertical="justify" wrapText="1"/>
    </xf>
    <xf numFmtId="0" fontId="35" fillId="14" borderId="31" xfId="0" applyFont="1" applyFill="1" applyBorder="1" applyAlignment="1">
      <alignment horizontal="center" vertical="center"/>
    </xf>
    <xf numFmtId="0" fontId="35" fillId="14" borderId="20" xfId="0" applyFont="1" applyFill="1" applyBorder="1" applyAlignment="1">
      <alignment horizontal="center" vertical="center"/>
    </xf>
    <xf numFmtId="0" fontId="35" fillId="14" borderId="21" xfId="0" applyFont="1" applyFill="1" applyBorder="1" applyAlignment="1">
      <alignment horizontal="center" vertical="center"/>
    </xf>
    <xf numFmtId="0" fontId="33" fillId="0" borderId="29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0" fontId="36" fillId="14" borderId="31" xfId="0" applyFont="1" applyFill="1" applyBorder="1" applyAlignment="1">
      <alignment horizontal="center" vertical="center" wrapText="1"/>
    </xf>
    <xf numFmtId="0" fontId="36" fillId="14" borderId="20" xfId="0" applyFont="1" applyFill="1" applyBorder="1" applyAlignment="1">
      <alignment horizontal="center" vertical="center" wrapText="1"/>
    </xf>
    <xf numFmtId="0" fontId="36" fillId="14" borderId="21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left"/>
    </xf>
    <xf numFmtId="0" fontId="0" fillId="5" borderId="0" xfId="0" applyFill="1" applyAlignment="1">
      <alignment horizontal="left"/>
    </xf>
    <xf numFmtId="0" fontId="0" fillId="5" borderId="22" xfId="0" applyFill="1" applyBorder="1" applyAlignment="1">
      <alignment horizontal="left"/>
    </xf>
    <xf numFmtId="0" fontId="1" fillId="5" borderId="29" xfId="0" applyFont="1" applyFill="1" applyBorder="1" applyAlignment="1">
      <alignment horizontal="justify" vertical="justify" wrapText="1"/>
    </xf>
    <xf numFmtId="0" fontId="1" fillId="5" borderId="0" xfId="0" applyFont="1" applyFill="1" applyAlignment="1">
      <alignment horizontal="justify" vertical="justify" wrapText="1"/>
    </xf>
    <xf numFmtId="0" fontId="1" fillId="5" borderId="22" xfId="0" applyFont="1" applyFill="1" applyBorder="1" applyAlignment="1">
      <alignment horizontal="justify" vertical="justify" wrapText="1"/>
    </xf>
    <xf numFmtId="0" fontId="1" fillId="5" borderId="30" xfId="0" applyFont="1" applyFill="1" applyBorder="1" applyAlignment="1">
      <alignment horizontal="justify" vertical="justify" wrapText="1"/>
    </xf>
    <xf numFmtId="0" fontId="1" fillId="5" borderId="11" xfId="0" applyFont="1" applyFill="1" applyBorder="1" applyAlignment="1">
      <alignment horizontal="justify" vertical="justify" wrapText="1"/>
    </xf>
    <xf numFmtId="0" fontId="1" fillId="5" borderId="24" xfId="0" applyFont="1" applyFill="1" applyBorder="1" applyAlignment="1">
      <alignment horizontal="justify" vertical="justify" wrapText="1"/>
    </xf>
    <xf numFmtId="0" fontId="8" fillId="8" borderId="25" xfId="0" applyFont="1" applyFill="1" applyBorder="1" applyAlignment="1">
      <alignment horizontal="center"/>
    </xf>
    <xf numFmtId="0" fontId="8" fillId="8" borderId="26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justify" vertical="distributed" wrapText="1"/>
    </xf>
    <xf numFmtId="0" fontId="1" fillId="8" borderId="25" xfId="0" applyFont="1" applyFill="1" applyBorder="1" applyAlignment="1">
      <alignment horizontal="justify" vertical="distributed" wrapText="1"/>
    </xf>
    <xf numFmtId="0" fontId="1" fillId="8" borderId="26" xfId="0" applyFont="1" applyFill="1" applyBorder="1" applyAlignment="1">
      <alignment horizontal="justify" vertical="distributed" wrapText="1"/>
    </xf>
    <xf numFmtId="14" fontId="8" fillId="12" borderId="27" xfId="0" applyNumberFormat="1" applyFont="1" applyFill="1" applyBorder="1" applyAlignment="1">
      <alignment horizontal="center" vertical="center" wrapText="1"/>
    </xf>
    <xf numFmtId="14" fontId="8" fillId="12" borderId="28" xfId="0" applyNumberFormat="1" applyFont="1" applyFill="1" applyBorder="1" applyAlignment="1">
      <alignment horizontal="center" vertical="center" wrapText="1"/>
    </xf>
    <xf numFmtId="14" fontId="8" fillId="12" borderId="23" xfId="0" applyNumberFormat="1" applyFont="1" applyFill="1" applyBorder="1" applyAlignment="1">
      <alignment horizontal="center" vertical="center" wrapText="1"/>
    </xf>
    <xf numFmtId="0" fontId="8" fillId="12" borderId="20" xfId="0" applyFont="1" applyFill="1" applyBorder="1" applyAlignment="1">
      <alignment horizontal="center" vertical="center" wrapText="1"/>
    </xf>
    <xf numFmtId="0" fontId="8" fillId="12" borderId="21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 wrapText="1"/>
    </xf>
    <xf numFmtId="0" fontId="8" fillId="12" borderId="24" xfId="0" applyFont="1" applyFill="1" applyBorder="1" applyAlignment="1">
      <alignment horizontal="center" vertical="center" wrapText="1"/>
    </xf>
    <xf numFmtId="14" fontId="8" fillId="8" borderId="27" xfId="0" applyNumberFormat="1" applyFont="1" applyFill="1" applyBorder="1" applyAlignment="1">
      <alignment horizontal="center" vertical="center"/>
    </xf>
    <xf numFmtId="14" fontId="8" fillId="8" borderId="28" xfId="0" applyNumberFormat="1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/>
    </xf>
    <xf numFmtId="0" fontId="1" fillId="8" borderId="26" xfId="0" applyFont="1" applyFill="1" applyBorder="1" applyAlignment="1">
      <alignment horizontal="center"/>
    </xf>
    <xf numFmtId="0" fontId="15" fillId="8" borderId="29" xfId="0" applyFont="1" applyFill="1" applyBorder="1" applyAlignment="1">
      <alignment horizontal="left"/>
    </xf>
    <xf numFmtId="0" fontId="0" fillId="8" borderId="0" xfId="0" applyFill="1" applyAlignment="1">
      <alignment horizontal="left"/>
    </xf>
    <xf numFmtId="0" fontId="0" fillId="8" borderId="22" xfId="0" applyFill="1" applyBorder="1" applyAlignment="1">
      <alignment horizontal="left"/>
    </xf>
    <xf numFmtId="0" fontId="0" fillId="8" borderId="29" xfId="0" applyFill="1" applyBorder="1" applyAlignment="1">
      <alignment horizontal="left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14" fontId="8" fillId="5" borderId="13" xfId="0" applyNumberFormat="1" applyFont="1" applyFill="1" applyBorder="1" applyAlignment="1">
      <alignment horizontal="left"/>
    </xf>
    <xf numFmtId="14" fontId="8" fillId="5" borderId="25" xfId="0" applyNumberFormat="1" applyFont="1" applyFill="1" applyBorder="1" applyAlignment="1">
      <alignment horizontal="left"/>
    </xf>
    <xf numFmtId="14" fontId="8" fillId="5" borderId="26" xfId="0" applyNumberFormat="1" applyFont="1" applyFill="1" applyBorder="1" applyAlignment="1">
      <alignment horizontal="left"/>
    </xf>
    <xf numFmtId="0" fontId="1" fillId="5" borderId="25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8" fillId="5" borderId="26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0" fillId="8" borderId="25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5" borderId="13" xfId="0" applyFill="1" applyBorder="1" applyAlignment="1">
      <alignment horizontal="left" vertical="center" shrinkToFit="1"/>
    </xf>
    <xf numFmtId="0" fontId="0" fillId="5" borderId="25" xfId="0" applyFill="1" applyBorder="1" applyAlignment="1">
      <alignment horizontal="left" vertical="center" shrinkToFit="1"/>
    </xf>
    <xf numFmtId="0" fontId="0" fillId="5" borderId="26" xfId="0" applyFill="1" applyBorder="1" applyAlignment="1">
      <alignment horizontal="left" vertical="center" shrinkToFit="1"/>
    </xf>
    <xf numFmtId="0" fontId="1" fillId="0" borderId="31" xfId="0" applyFont="1" applyBorder="1" applyAlignment="1">
      <alignment horizontal="justify" vertical="justify" wrapText="1"/>
    </xf>
    <xf numFmtId="0" fontId="1" fillId="0" borderId="20" xfId="0" applyFont="1" applyBorder="1" applyAlignment="1">
      <alignment horizontal="justify" vertical="justify" wrapText="1"/>
    </xf>
    <xf numFmtId="0" fontId="1" fillId="0" borderId="21" xfId="0" applyFont="1" applyBorder="1" applyAlignment="1">
      <alignment horizontal="justify" vertical="justify" wrapText="1"/>
    </xf>
    <xf numFmtId="0" fontId="1" fillId="0" borderId="27" xfId="0" applyFont="1" applyBorder="1" applyAlignment="1">
      <alignment horizontal="center" vertical="center" textRotation="255" readingOrder="1"/>
    </xf>
    <xf numFmtId="0" fontId="1" fillId="0" borderId="28" xfId="0" applyFont="1" applyBorder="1" applyAlignment="1">
      <alignment horizontal="center" vertical="center" textRotation="255" readingOrder="1"/>
    </xf>
    <xf numFmtId="0" fontId="1" fillId="0" borderId="23" xfId="0" applyFont="1" applyBorder="1" applyAlignment="1">
      <alignment horizontal="center" vertical="center" textRotation="255" readingOrder="1"/>
    </xf>
    <xf numFmtId="0" fontId="1" fillId="0" borderId="2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1" fillId="14" borderId="61" xfId="0" applyFont="1" applyFill="1" applyBorder="1" applyAlignment="1">
      <alignment horizontal="center"/>
    </xf>
    <xf numFmtId="0" fontId="31" fillId="14" borderId="62" xfId="0" applyFont="1" applyFill="1" applyBorder="1" applyAlignment="1">
      <alignment horizontal="center"/>
    </xf>
    <xf numFmtId="0" fontId="31" fillId="14" borderId="63" xfId="0" applyFont="1" applyFill="1" applyBorder="1" applyAlignment="1">
      <alignment horizontal="center"/>
    </xf>
    <xf numFmtId="0" fontId="29" fillId="10" borderId="61" xfId="0" applyFont="1" applyFill="1" applyBorder="1" applyAlignment="1">
      <alignment horizontal="center"/>
    </xf>
    <xf numFmtId="0" fontId="29" fillId="10" borderId="62" xfId="0" applyFont="1" applyFill="1" applyBorder="1" applyAlignment="1">
      <alignment horizontal="center"/>
    </xf>
    <xf numFmtId="0" fontId="29" fillId="10" borderId="63" xfId="0" applyFont="1" applyFill="1" applyBorder="1" applyAlignment="1">
      <alignment horizontal="center"/>
    </xf>
    <xf numFmtId="0" fontId="1" fillId="0" borderId="15" xfId="0" applyFont="1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 shrinkToFit="1"/>
      <protection locked="0"/>
    </xf>
    <xf numFmtId="0" fontId="0" fillId="0" borderId="69" xfId="0" applyBorder="1" applyAlignment="1" applyProtection="1">
      <alignment horizontal="center" vertical="center" shrinkToFit="1"/>
      <protection locked="0"/>
    </xf>
    <xf numFmtId="0" fontId="28" fillId="9" borderId="62" xfId="0" applyFont="1" applyFill="1" applyBorder="1" applyAlignment="1" applyProtection="1">
      <alignment horizontal="center" shrinkToFit="1"/>
      <protection locked="0"/>
    </xf>
    <xf numFmtId="0" fontId="1" fillId="9" borderId="62" xfId="0" applyFont="1" applyFill="1" applyBorder="1" applyAlignment="1" applyProtection="1">
      <alignment horizontal="center" shrinkToFit="1"/>
      <protection locked="0"/>
    </xf>
    <xf numFmtId="0" fontId="1" fillId="9" borderId="63" xfId="0" applyFont="1" applyFill="1" applyBorder="1" applyAlignment="1" applyProtection="1">
      <alignment horizontal="center" shrinkToFit="1"/>
      <protection locked="0"/>
    </xf>
    <xf numFmtId="0" fontId="28" fillId="9" borderId="62" xfId="0" applyFont="1" applyFill="1" applyBorder="1" applyAlignment="1" applyProtection="1">
      <alignment horizontal="center"/>
      <protection locked="0"/>
    </xf>
    <xf numFmtId="0" fontId="28" fillId="9" borderId="63" xfId="0" applyFont="1" applyFill="1" applyBorder="1" applyAlignment="1" applyProtection="1">
      <alignment horizontal="center"/>
      <protection locked="0"/>
    </xf>
    <xf numFmtId="0" fontId="1" fillId="0" borderId="66" xfId="0" applyFont="1" applyBorder="1" applyAlignment="1" applyProtection="1">
      <alignment horizontal="center" shrinkToFit="1"/>
      <protection locked="0"/>
    </xf>
    <xf numFmtId="0" fontId="1" fillId="0" borderId="67" xfId="0" applyFont="1" applyBorder="1" applyAlignment="1" applyProtection="1">
      <alignment horizontal="center" shrinkToFit="1"/>
      <protection locked="0"/>
    </xf>
    <xf numFmtId="0" fontId="29" fillId="10" borderId="57" xfId="0" applyFont="1" applyFill="1" applyBorder="1" applyAlignment="1">
      <alignment horizontal="center"/>
    </xf>
    <xf numFmtId="0" fontId="29" fillId="10" borderId="58" xfId="0" applyFont="1" applyFill="1" applyBorder="1" applyAlignment="1">
      <alignment horizontal="center"/>
    </xf>
    <xf numFmtId="0" fontId="7" fillId="5" borderId="40" xfId="1" applyFill="1" applyBorder="1" applyAlignment="1" applyProtection="1">
      <alignment horizontal="center"/>
    </xf>
    <xf numFmtId="0" fontId="22" fillId="5" borderId="40" xfId="0" applyFont="1" applyFill="1" applyBorder="1" applyAlignment="1">
      <alignment horizontal="center"/>
    </xf>
    <xf numFmtId="0" fontId="18" fillId="5" borderId="39" xfId="0" applyFont="1" applyFill="1" applyBorder="1" applyAlignment="1">
      <alignment horizontal="left"/>
    </xf>
    <xf numFmtId="0" fontId="18" fillId="5" borderId="40" xfId="0" applyFont="1" applyFill="1" applyBorder="1" applyAlignment="1">
      <alignment horizontal="left"/>
    </xf>
    <xf numFmtId="0" fontId="18" fillId="5" borderId="41" xfId="0" applyFont="1" applyFill="1" applyBorder="1" applyAlignment="1">
      <alignment horizontal="left"/>
    </xf>
    <xf numFmtId="0" fontId="0" fillId="7" borderId="42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5" borderId="42" xfId="0" applyFill="1" applyBorder="1" applyAlignment="1">
      <alignment horizontal="left"/>
    </xf>
    <xf numFmtId="0" fontId="0" fillId="5" borderId="25" xfId="0" applyFill="1" applyBorder="1" applyAlignment="1">
      <alignment horizontal="left"/>
    </xf>
    <xf numFmtId="0" fontId="0" fillId="5" borderId="26" xfId="0" applyFill="1" applyBorder="1" applyAlignment="1">
      <alignment horizontal="left"/>
    </xf>
    <xf numFmtId="0" fontId="8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8" fillId="7" borderId="43" xfId="0" applyFont="1" applyFill="1" applyBorder="1" applyAlignment="1">
      <alignment horizontal="center"/>
    </xf>
    <xf numFmtId="0" fontId="8" fillId="7" borderId="44" xfId="0" applyFont="1" applyFill="1" applyBorder="1" applyAlignment="1">
      <alignment horizontal="center"/>
    </xf>
    <xf numFmtId="0" fontId="8" fillId="7" borderId="45" xfId="0" applyFont="1" applyFill="1" applyBorder="1" applyAlignment="1">
      <alignment horizontal="center"/>
    </xf>
    <xf numFmtId="0" fontId="8" fillId="5" borderId="42" xfId="0" applyFont="1" applyFill="1" applyBorder="1" applyAlignment="1">
      <alignment horizontal="left" shrinkToFit="1"/>
    </xf>
    <xf numFmtId="0" fontId="8" fillId="5" borderId="25" xfId="0" applyFont="1" applyFill="1" applyBorder="1" applyAlignment="1">
      <alignment horizontal="left" shrinkToFit="1"/>
    </xf>
    <xf numFmtId="0" fontId="8" fillId="5" borderId="26" xfId="0" applyFont="1" applyFill="1" applyBorder="1" applyAlignment="1">
      <alignment horizontal="left" shrinkToFit="1"/>
    </xf>
    <xf numFmtId="0" fontId="8" fillId="5" borderId="42" xfId="0" applyFont="1" applyFill="1" applyBorder="1" applyAlignment="1">
      <alignment horizontal="left"/>
    </xf>
    <xf numFmtId="0" fontId="8" fillId="5" borderId="25" xfId="0" applyFont="1" applyFill="1" applyBorder="1" applyAlignment="1">
      <alignment horizontal="left"/>
    </xf>
    <xf numFmtId="0" fontId="8" fillId="5" borderId="26" xfId="0" applyFont="1" applyFill="1" applyBorder="1" applyAlignment="1">
      <alignment horizontal="left"/>
    </xf>
    <xf numFmtId="0" fontId="6" fillId="3" borderId="47" xfId="0" applyFont="1" applyFill="1" applyBorder="1" applyAlignment="1">
      <alignment horizontal="center"/>
    </xf>
    <xf numFmtId="0" fontId="6" fillId="3" borderId="48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left"/>
    </xf>
    <xf numFmtId="0" fontId="6" fillId="3" borderId="48" xfId="0" applyFont="1" applyFill="1" applyBorder="1" applyAlignment="1">
      <alignment horizontal="left"/>
    </xf>
    <xf numFmtId="0" fontId="6" fillId="3" borderId="49" xfId="0" applyFont="1" applyFill="1" applyBorder="1" applyAlignment="1">
      <alignment horizontal="left"/>
    </xf>
    <xf numFmtId="0" fontId="12" fillId="5" borderId="0" xfId="0" applyFont="1" applyFill="1" applyAlignment="1">
      <alignment horizontal="center" vertical="center" wrapText="1"/>
    </xf>
    <xf numFmtId="0" fontId="8" fillId="3" borderId="42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43" xfId="0" applyFont="1" applyFill="1" applyBorder="1" applyAlignment="1">
      <alignment horizontal="center"/>
    </xf>
    <xf numFmtId="0" fontId="8" fillId="3" borderId="44" xfId="0" applyFont="1" applyFill="1" applyBorder="1" applyAlignment="1">
      <alignment horizontal="center"/>
    </xf>
    <xf numFmtId="0" fontId="8" fillId="3" borderId="45" xfId="0" applyFont="1" applyFill="1" applyBorder="1" applyAlignment="1">
      <alignment horizontal="center"/>
    </xf>
    <xf numFmtId="0" fontId="17" fillId="3" borderId="32" xfId="0" applyFont="1" applyFill="1" applyBorder="1" applyAlignment="1">
      <alignment horizontal="center" shrinkToFit="1"/>
    </xf>
    <xf numFmtId="0" fontId="17" fillId="3" borderId="33" xfId="0" applyFont="1" applyFill="1" applyBorder="1" applyAlignment="1">
      <alignment horizontal="center" shrinkToFit="1"/>
    </xf>
    <xf numFmtId="0" fontId="17" fillId="3" borderId="50" xfId="0" applyFont="1" applyFill="1" applyBorder="1" applyAlignment="1">
      <alignment horizontal="center" shrinkToFit="1"/>
    </xf>
    <xf numFmtId="0" fontId="9" fillId="3" borderId="35" xfId="0" applyFont="1" applyFill="1" applyBorder="1" applyAlignment="1">
      <alignment horizontal="center" shrinkToFit="1"/>
    </xf>
    <xf numFmtId="0" fontId="9" fillId="3" borderId="36" xfId="0" applyFont="1" applyFill="1" applyBorder="1" applyAlignment="1">
      <alignment horizontal="center" shrinkToFit="1"/>
    </xf>
    <xf numFmtId="0" fontId="9" fillId="3" borderId="37" xfId="0" applyFont="1" applyFill="1" applyBorder="1" applyAlignment="1">
      <alignment horizontal="center" shrinkToFit="1"/>
    </xf>
    <xf numFmtId="0" fontId="6" fillId="3" borderId="47" xfId="0" applyFont="1" applyFill="1" applyBorder="1" applyAlignment="1">
      <alignment horizontal="center" shrinkToFit="1"/>
    </xf>
    <xf numFmtId="0" fontId="6" fillId="3" borderId="48" xfId="0" applyFont="1" applyFill="1" applyBorder="1" applyAlignment="1">
      <alignment horizontal="center" shrinkToFit="1"/>
    </xf>
    <xf numFmtId="0" fontId="6" fillId="3" borderId="49" xfId="0" applyFont="1" applyFill="1" applyBorder="1" applyAlignment="1">
      <alignment horizontal="center" shrinkToFit="1"/>
    </xf>
    <xf numFmtId="0" fontId="8" fillId="5" borderId="43" xfId="0" applyFont="1" applyFill="1" applyBorder="1" applyAlignment="1">
      <alignment horizontal="left"/>
    </xf>
    <xf numFmtId="0" fontId="8" fillId="5" borderId="44" xfId="0" applyFont="1" applyFill="1" applyBorder="1" applyAlignment="1">
      <alignment horizontal="left"/>
    </xf>
    <xf numFmtId="0" fontId="8" fillId="3" borderId="1" xfId="0" applyFont="1" applyFill="1" applyBorder="1" applyAlignment="1" applyProtection="1">
      <alignment horizontal="left"/>
      <protection hidden="1"/>
    </xf>
    <xf numFmtId="0" fontId="8" fillId="5" borderId="51" xfId="0" applyFont="1" applyFill="1" applyBorder="1" applyAlignment="1">
      <alignment horizontal="left"/>
    </xf>
    <xf numFmtId="0" fontId="8" fillId="5" borderId="11" xfId="0" applyFont="1" applyFill="1" applyBorder="1" applyAlignment="1">
      <alignment horizontal="left"/>
    </xf>
    <xf numFmtId="0" fontId="8" fillId="5" borderId="30" xfId="0" applyFont="1" applyFill="1" applyBorder="1" applyAlignment="1">
      <alignment horizontal="left"/>
    </xf>
    <xf numFmtId="0" fontId="17" fillId="8" borderId="52" xfId="0" applyFont="1" applyFill="1" applyBorder="1" applyAlignment="1">
      <alignment horizontal="center" shrinkToFit="1"/>
    </xf>
    <xf numFmtId="0" fontId="17" fillId="8" borderId="5" xfId="0" applyFont="1" applyFill="1" applyBorder="1" applyAlignment="1">
      <alignment horizontal="center" shrinkToFit="1"/>
    </xf>
    <xf numFmtId="0" fontId="17" fillId="8" borderId="15" xfId="0" applyFont="1" applyFill="1" applyBorder="1" applyAlignment="1">
      <alignment horizontal="center" shrinkToFit="1"/>
    </xf>
    <xf numFmtId="0" fontId="17" fillId="8" borderId="4" xfId="0" applyFont="1" applyFill="1" applyBorder="1" applyAlignment="1">
      <alignment horizontal="center" shrinkToFit="1"/>
    </xf>
    <xf numFmtId="0" fontId="11" fillId="8" borderId="13" xfId="0" applyFont="1" applyFill="1" applyBorder="1" applyAlignment="1">
      <alignment horizontal="center"/>
    </xf>
    <xf numFmtId="0" fontId="11" fillId="8" borderId="46" xfId="0" applyFont="1" applyFill="1" applyBorder="1" applyAlignment="1">
      <alignment horizontal="center"/>
    </xf>
    <xf numFmtId="3" fontId="11" fillId="8" borderId="13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7" fillId="7" borderId="53" xfId="0" applyFont="1" applyFill="1" applyBorder="1" applyAlignment="1" applyProtection="1">
      <alignment horizontal="center"/>
      <protection hidden="1"/>
    </xf>
    <xf numFmtId="0" fontId="17" fillId="7" borderId="17" xfId="0" applyFont="1" applyFill="1" applyBorder="1" applyAlignment="1" applyProtection="1">
      <alignment horizontal="center"/>
      <protection hidden="1"/>
    </xf>
    <xf numFmtId="0" fontId="17" fillId="7" borderId="54" xfId="0" applyFont="1" applyFill="1" applyBorder="1" applyAlignment="1" applyProtection="1">
      <alignment horizontal="center"/>
      <protection hidden="1"/>
    </xf>
    <xf numFmtId="0" fontId="17" fillId="7" borderId="53" xfId="0" applyFont="1" applyFill="1" applyBorder="1" applyAlignment="1" applyProtection="1">
      <alignment horizontal="center" shrinkToFit="1"/>
      <protection hidden="1"/>
    </xf>
    <xf numFmtId="0" fontId="17" fillId="7" borderId="17" xfId="0" applyFont="1" applyFill="1" applyBorder="1" applyAlignment="1" applyProtection="1">
      <alignment horizontal="center" shrinkToFit="1"/>
      <protection hidden="1"/>
    </xf>
    <xf numFmtId="0" fontId="17" fillId="7" borderId="54" xfId="0" applyFont="1" applyFill="1" applyBorder="1" applyAlignment="1" applyProtection="1">
      <alignment horizontal="center" shrinkToFit="1"/>
      <protection hidden="1"/>
    </xf>
    <xf numFmtId="0" fontId="8" fillId="5" borderId="55" xfId="0" applyFont="1" applyFill="1" applyBorder="1" applyAlignment="1">
      <alignment horizontal="left"/>
    </xf>
    <xf numFmtId="0" fontId="8" fillId="5" borderId="20" xfId="0" applyFont="1" applyFill="1" applyBorder="1" applyAlignment="1">
      <alignment horizontal="left"/>
    </xf>
    <xf numFmtId="0" fontId="8" fillId="5" borderId="31" xfId="0" applyFont="1" applyFill="1" applyBorder="1" applyAlignment="1">
      <alignment horizontal="left"/>
    </xf>
    <xf numFmtId="0" fontId="8" fillId="5" borderId="56" xfId="0" applyFont="1" applyFill="1" applyBorder="1" applyAlignment="1">
      <alignment horizontal="left"/>
    </xf>
    <xf numFmtId="0" fontId="8" fillId="5" borderId="13" xfId="0" applyFont="1" applyFill="1" applyBorder="1" applyAlignment="1">
      <alignment horizontal="left"/>
    </xf>
    <xf numFmtId="0" fontId="8" fillId="5" borderId="32" xfId="0" applyFont="1" applyFill="1" applyBorder="1" applyAlignment="1" applyProtection="1">
      <alignment horizontal="center" vertical="center"/>
      <protection hidden="1"/>
    </xf>
    <xf numFmtId="0" fontId="8" fillId="5" borderId="33" xfId="0" applyFont="1" applyFill="1" applyBorder="1" applyAlignment="1" applyProtection="1">
      <alignment horizontal="center" vertical="center"/>
      <protection hidden="1"/>
    </xf>
    <xf numFmtId="0" fontId="8" fillId="5" borderId="50" xfId="0" applyFont="1" applyFill="1" applyBorder="1" applyAlignment="1" applyProtection="1">
      <alignment horizontal="center" vertical="center"/>
      <protection hidden="1"/>
    </xf>
    <xf numFmtId="0" fontId="8" fillId="5" borderId="35" xfId="0" applyFont="1" applyFill="1" applyBorder="1" applyAlignment="1" applyProtection="1">
      <alignment horizontal="center" vertical="center"/>
      <protection hidden="1"/>
    </xf>
    <xf numFmtId="0" fontId="8" fillId="5" borderId="36" xfId="0" applyFont="1" applyFill="1" applyBorder="1" applyAlignment="1" applyProtection="1">
      <alignment horizontal="center" vertical="center"/>
      <protection hidden="1"/>
    </xf>
    <xf numFmtId="0" fontId="8" fillId="5" borderId="37" xfId="0" applyFont="1" applyFill="1" applyBorder="1" applyAlignment="1" applyProtection="1">
      <alignment horizontal="center" vertical="center"/>
      <protection hidden="1"/>
    </xf>
    <xf numFmtId="0" fontId="10" fillId="3" borderId="32" xfId="0" applyFont="1" applyFill="1" applyBorder="1" applyAlignment="1" applyProtection="1">
      <alignment horizontal="center" vertical="center" shrinkToFit="1"/>
      <protection hidden="1"/>
    </xf>
    <xf numFmtId="0" fontId="10" fillId="3" borderId="33" xfId="0" applyFont="1" applyFill="1" applyBorder="1" applyAlignment="1" applyProtection="1">
      <alignment horizontal="center" vertical="center" shrinkToFit="1"/>
      <protection hidden="1"/>
    </xf>
    <xf numFmtId="0" fontId="10" fillId="3" borderId="35" xfId="0" applyFont="1" applyFill="1" applyBorder="1" applyAlignment="1" applyProtection="1">
      <alignment horizontal="center" vertical="center" shrinkToFit="1"/>
      <protection hidden="1"/>
    </xf>
    <xf numFmtId="0" fontId="10" fillId="3" borderId="36" xfId="0" applyFont="1" applyFill="1" applyBorder="1" applyAlignment="1" applyProtection="1">
      <alignment horizontal="center" vertical="center" shrinkToFit="1"/>
      <protection hidden="1"/>
    </xf>
  </cellXfs>
  <cellStyles count="3">
    <cellStyle name="Hiperlink" xfId="1" builtinId="8"/>
    <cellStyle name="Normal" xfId="0" builtinId="0"/>
    <cellStyle name="Vírgula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99FF99"/>
      <color rgb="FFFFFFFF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$N$9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</xdr:row>
          <xdr:rowOff>19050</xdr:rowOff>
        </xdr:from>
        <xdr:to>
          <xdr:col>2</xdr:col>
          <xdr:colOff>1695450</xdr:colOff>
          <xdr:row>5</xdr:row>
          <xdr:rowOff>38100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DECLARAÇÃO EM CONJUNTO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114300</xdr:rowOff>
        </xdr:from>
        <xdr:to>
          <xdr:col>2</xdr:col>
          <xdr:colOff>1676400</xdr:colOff>
          <xdr:row>7</xdr:row>
          <xdr:rowOff>114300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DECLARAÇÃO EM SEPARADO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nsultaauxilio.dataprev.gov.br/consulta/" TargetMode="External"/><Relationship Id="rId1" Type="http://schemas.openxmlformats.org/officeDocument/2006/relationships/hyperlink" Target="mailto:angeloatonon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ngeloatonon@gmail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tabSelected="1" zoomScale="115" zoomScaleNormal="115" workbookViewId="0">
      <selection activeCell="B5" sqref="B5:J5"/>
    </sheetView>
  </sheetViews>
  <sheetFormatPr defaultRowHeight="12.75" x14ac:dyDescent="0.2"/>
  <cols>
    <col min="1" max="1" width="11.28515625" customWidth="1"/>
    <col min="2" max="2" width="12.5703125" customWidth="1"/>
    <col min="3" max="3" width="10" customWidth="1"/>
    <col min="4" max="4" width="10.140625" bestFit="1" customWidth="1"/>
    <col min="6" max="6" width="10.140625" bestFit="1" customWidth="1"/>
    <col min="8" max="8" width="11.85546875" customWidth="1"/>
    <col min="9" max="9" width="12.28515625" customWidth="1"/>
    <col min="10" max="10" width="11.28515625" customWidth="1"/>
  </cols>
  <sheetData>
    <row r="1" spans="1:10" x14ac:dyDescent="0.2">
      <c r="A1" s="50" t="s">
        <v>28</v>
      </c>
      <c r="B1" s="310" t="s">
        <v>26</v>
      </c>
      <c r="C1" s="311"/>
      <c r="D1" s="311"/>
      <c r="E1" s="311"/>
      <c r="F1" s="311"/>
      <c r="G1" s="311"/>
      <c r="H1" s="311"/>
      <c r="I1" s="311"/>
      <c r="J1" s="312"/>
    </row>
    <row r="2" spans="1:10" ht="21.75" customHeight="1" x14ac:dyDescent="0.2">
      <c r="A2" s="205" t="s">
        <v>54</v>
      </c>
      <c r="B2" s="318" t="s">
        <v>150</v>
      </c>
      <c r="C2" s="319"/>
      <c r="D2" s="319"/>
      <c r="E2" s="319"/>
      <c r="F2" s="319"/>
      <c r="G2" s="319"/>
      <c r="H2" s="319"/>
      <c r="I2" s="319"/>
      <c r="J2" s="320"/>
    </row>
    <row r="3" spans="1:10" ht="15.75" x14ac:dyDescent="0.25">
      <c r="A3" s="50" t="s">
        <v>33</v>
      </c>
      <c r="B3" s="54" t="s">
        <v>149</v>
      </c>
      <c r="C3" s="13"/>
      <c r="D3" s="13"/>
      <c r="E3" s="54"/>
      <c r="F3" s="13"/>
      <c r="G3" s="13"/>
      <c r="H3" s="13"/>
      <c r="I3" s="13"/>
      <c r="J3" s="60"/>
    </row>
    <row r="4" spans="1:10" hidden="1" x14ac:dyDescent="0.2">
      <c r="A4" s="50" t="s">
        <v>29</v>
      </c>
      <c r="B4" s="306" t="s">
        <v>171</v>
      </c>
      <c r="C4" s="307"/>
      <c r="D4" s="307"/>
      <c r="E4" s="307"/>
      <c r="F4" s="307"/>
      <c r="G4" s="307"/>
      <c r="H4" s="307"/>
      <c r="I4" s="307"/>
      <c r="J4" s="308"/>
    </row>
    <row r="5" spans="1:10" ht="15" customHeight="1" x14ac:dyDescent="0.2">
      <c r="A5" s="205" t="s">
        <v>30</v>
      </c>
      <c r="B5" s="313" t="s">
        <v>27</v>
      </c>
      <c r="C5" s="314"/>
      <c r="D5" s="314"/>
      <c r="E5" s="314"/>
      <c r="F5" s="314"/>
      <c r="G5" s="314"/>
      <c r="H5" s="314"/>
      <c r="I5" s="314"/>
      <c r="J5" s="315"/>
    </row>
    <row r="6" spans="1:10" ht="0.75" hidden="1" customHeight="1" x14ac:dyDescent="0.2">
      <c r="A6" s="50" t="s">
        <v>31</v>
      </c>
      <c r="B6" s="58" t="s">
        <v>39</v>
      </c>
      <c r="C6" s="59" t="s">
        <v>29</v>
      </c>
      <c r="D6" s="71">
        <v>38421</v>
      </c>
      <c r="E6" s="62" t="s">
        <v>38</v>
      </c>
      <c r="F6" s="71">
        <v>39903</v>
      </c>
      <c r="G6" s="59"/>
      <c r="H6" s="59"/>
      <c r="I6" s="59"/>
      <c r="J6" s="60"/>
    </row>
    <row r="7" spans="1:10" hidden="1" x14ac:dyDescent="0.2">
      <c r="A7" s="50" t="s">
        <v>31</v>
      </c>
      <c r="B7" s="58" t="s">
        <v>32</v>
      </c>
      <c r="C7" s="59" t="s">
        <v>37</v>
      </c>
      <c r="D7" s="71">
        <v>39904</v>
      </c>
      <c r="E7" s="62" t="s">
        <v>38</v>
      </c>
      <c r="F7" s="73">
        <v>39931</v>
      </c>
      <c r="G7" s="304" t="s">
        <v>56</v>
      </c>
      <c r="H7" s="304"/>
      <c r="I7" s="304"/>
      <c r="J7" s="305"/>
    </row>
    <row r="8" spans="1:10" hidden="1" x14ac:dyDescent="0.2">
      <c r="A8" s="50" t="s">
        <v>31</v>
      </c>
      <c r="B8" s="58" t="s">
        <v>44</v>
      </c>
      <c r="C8" s="59" t="s">
        <v>37</v>
      </c>
      <c r="D8" s="71">
        <v>39932</v>
      </c>
      <c r="E8" s="62" t="s">
        <v>38</v>
      </c>
      <c r="F8" s="73">
        <v>39951</v>
      </c>
      <c r="G8" s="304" t="s">
        <v>56</v>
      </c>
      <c r="H8" s="304"/>
      <c r="I8" s="304"/>
      <c r="J8" s="305"/>
    </row>
    <row r="9" spans="1:10" ht="0.75" hidden="1" customHeight="1" x14ac:dyDescent="0.2">
      <c r="A9" s="50" t="s">
        <v>31</v>
      </c>
      <c r="B9" s="58" t="s">
        <v>55</v>
      </c>
      <c r="C9" s="55" t="s">
        <v>29</v>
      </c>
      <c r="D9" s="72">
        <v>39952</v>
      </c>
      <c r="E9" s="70" t="s">
        <v>38</v>
      </c>
      <c r="F9" s="69" t="s">
        <v>57</v>
      </c>
      <c r="G9" s="304" t="s">
        <v>56</v>
      </c>
      <c r="H9" s="304"/>
      <c r="I9" s="304"/>
      <c r="J9" s="305"/>
    </row>
    <row r="10" spans="1:10" ht="15" hidden="1" customHeight="1" x14ac:dyDescent="0.2">
      <c r="A10" s="100" t="s">
        <v>31</v>
      </c>
      <c r="B10" s="69" t="s">
        <v>74</v>
      </c>
      <c r="C10" s="55" t="s">
        <v>29</v>
      </c>
      <c r="D10" s="72">
        <v>40525</v>
      </c>
      <c r="E10" s="70" t="s">
        <v>84</v>
      </c>
      <c r="F10" s="101">
        <v>40908</v>
      </c>
      <c r="G10" s="62" t="s">
        <v>81</v>
      </c>
      <c r="H10" s="62"/>
      <c r="I10" s="62"/>
      <c r="J10" s="118"/>
    </row>
    <row r="11" spans="1:10" ht="14.25" hidden="1" customHeight="1" x14ac:dyDescent="0.2">
      <c r="A11" s="100" t="s">
        <v>31</v>
      </c>
      <c r="B11" s="69" t="s">
        <v>86</v>
      </c>
      <c r="C11" s="55" t="s">
        <v>29</v>
      </c>
      <c r="D11" s="72">
        <v>40995</v>
      </c>
      <c r="E11" s="70" t="s">
        <v>93</v>
      </c>
      <c r="F11" s="101">
        <v>41274</v>
      </c>
      <c r="G11" s="62" t="s">
        <v>94</v>
      </c>
      <c r="H11" s="62"/>
      <c r="I11" s="62"/>
      <c r="J11" s="118"/>
    </row>
    <row r="12" spans="1:10" ht="14.25" hidden="1" customHeight="1" x14ac:dyDescent="0.2">
      <c r="A12" s="100" t="s">
        <v>31</v>
      </c>
      <c r="B12" s="69" t="s">
        <v>95</v>
      </c>
      <c r="C12" s="55" t="s">
        <v>29</v>
      </c>
      <c r="D12" s="72">
        <v>41013</v>
      </c>
      <c r="E12" s="70" t="s">
        <v>93</v>
      </c>
      <c r="F12" s="101">
        <v>41274</v>
      </c>
      <c r="G12" s="62" t="s">
        <v>94</v>
      </c>
      <c r="H12" s="62"/>
      <c r="I12" s="62"/>
      <c r="J12" s="118"/>
    </row>
    <row r="13" spans="1:10" ht="14.25" hidden="1" customHeight="1" x14ac:dyDescent="0.2">
      <c r="A13" s="100" t="s">
        <v>31</v>
      </c>
      <c r="B13" s="69" t="s">
        <v>98</v>
      </c>
      <c r="C13" s="55" t="s">
        <v>29</v>
      </c>
      <c r="D13" s="72">
        <v>41338</v>
      </c>
      <c r="E13" s="70" t="s">
        <v>93</v>
      </c>
      <c r="F13" s="101">
        <v>41639</v>
      </c>
      <c r="G13" s="119" t="s">
        <v>99</v>
      </c>
      <c r="H13" s="62"/>
      <c r="I13" s="62"/>
      <c r="J13" s="118"/>
    </row>
    <row r="14" spans="1:10" ht="14.25" hidden="1" customHeight="1" x14ac:dyDescent="0.2">
      <c r="A14" s="112" t="s">
        <v>31</v>
      </c>
      <c r="B14" s="69" t="s">
        <v>109</v>
      </c>
      <c r="C14" s="55" t="s">
        <v>29</v>
      </c>
      <c r="D14" s="72">
        <v>41724</v>
      </c>
      <c r="E14" s="70" t="s">
        <v>93</v>
      </c>
      <c r="F14" s="101">
        <v>42004</v>
      </c>
      <c r="G14" s="309" t="s">
        <v>104</v>
      </c>
      <c r="H14" s="304"/>
      <c r="I14" s="304"/>
      <c r="J14" s="305"/>
    </row>
    <row r="15" spans="1:10" ht="14.25" hidden="1" customHeight="1" x14ac:dyDescent="0.2">
      <c r="A15" s="177" t="s">
        <v>31</v>
      </c>
      <c r="B15" s="178" t="s">
        <v>119</v>
      </c>
      <c r="C15" s="138" t="s">
        <v>29</v>
      </c>
      <c r="D15" s="179">
        <v>42066</v>
      </c>
      <c r="E15" s="180" t="s">
        <v>93</v>
      </c>
      <c r="F15" s="181">
        <v>42369</v>
      </c>
      <c r="G15" s="298" t="s">
        <v>120</v>
      </c>
      <c r="H15" s="316"/>
      <c r="I15" s="316"/>
      <c r="J15" s="317"/>
    </row>
    <row r="16" spans="1:10" ht="0.75" hidden="1" customHeight="1" x14ac:dyDescent="0.2">
      <c r="A16" s="177" t="s">
        <v>31</v>
      </c>
      <c r="B16" s="184" t="s">
        <v>143</v>
      </c>
      <c r="C16" s="138" t="s">
        <v>29</v>
      </c>
      <c r="D16" s="179">
        <v>42427</v>
      </c>
      <c r="E16" s="180" t="s">
        <v>93</v>
      </c>
      <c r="F16" s="181">
        <v>42735</v>
      </c>
      <c r="G16" s="284" t="s">
        <v>142</v>
      </c>
      <c r="H16" s="284"/>
      <c r="I16" s="284"/>
      <c r="J16" s="285"/>
    </row>
    <row r="17" spans="1:10" ht="12.75" hidden="1" customHeight="1" x14ac:dyDescent="0.2">
      <c r="A17" s="296">
        <v>39904</v>
      </c>
      <c r="B17" s="184" t="s">
        <v>162</v>
      </c>
      <c r="C17" s="138" t="s">
        <v>29</v>
      </c>
      <c r="D17" s="179">
        <v>42805</v>
      </c>
      <c r="E17" s="180" t="s">
        <v>93</v>
      </c>
      <c r="F17" s="181">
        <v>43100</v>
      </c>
      <c r="G17" s="298" t="s">
        <v>156</v>
      </c>
      <c r="H17" s="298"/>
      <c r="I17" s="298"/>
      <c r="J17" s="299"/>
    </row>
    <row r="18" spans="1:10" ht="12.75" hidden="1" customHeight="1" x14ac:dyDescent="0.2">
      <c r="A18" s="297"/>
      <c r="B18" s="184" t="s">
        <v>165</v>
      </c>
      <c r="C18" s="138" t="s">
        <v>29</v>
      </c>
      <c r="D18" s="203">
        <v>43178</v>
      </c>
      <c r="E18" s="180" t="s">
        <v>93</v>
      </c>
      <c r="F18" s="204">
        <v>43465</v>
      </c>
      <c r="G18" s="284" t="s">
        <v>168</v>
      </c>
      <c r="H18" s="284"/>
      <c r="I18" s="284"/>
      <c r="J18" s="285"/>
    </row>
    <row r="19" spans="1:10" ht="10.5" hidden="1" customHeight="1" x14ac:dyDescent="0.2">
      <c r="A19" s="297"/>
      <c r="B19" s="158" t="s">
        <v>35</v>
      </c>
      <c r="C19" s="158"/>
      <c r="D19" s="158"/>
      <c r="E19" s="158"/>
      <c r="F19" s="158"/>
      <c r="G19" s="158"/>
      <c r="H19" s="158"/>
      <c r="I19" s="158"/>
      <c r="J19" s="159"/>
    </row>
    <row r="20" spans="1:10" hidden="1" x14ac:dyDescent="0.2">
      <c r="A20" s="297"/>
      <c r="B20" s="160" t="s">
        <v>36</v>
      </c>
      <c r="C20" s="160"/>
      <c r="D20" s="160"/>
      <c r="E20" s="160"/>
      <c r="F20" s="160"/>
      <c r="G20" s="160"/>
      <c r="H20" s="160"/>
      <c r="I20" s="160"/>
      <c r="J20" s="161"/>
    </row>
    <row r="21" spans="1:10" hidden="1" x14ac:dyDescent="0.2">
      <c r="A21" s="297"/>
      <c r="B21" s="162" t="s">
        <v>40</v>
      </c>
      <c r="C21" s="162"/>
      <c r="D21" s="156"/>
      <c r="E21" s="156"/>
      <c r="F21" s="156"/>
      <c r="G21" s="156"/>
      <c r="H21" s="156"/>
      <c r="I21" s="156"/>
      <c r="J21" s="157"/>
    </row>
    <row r="22" spans="1:10" hidden="1" x14ac:dyDescent="0.2">
      <c r="A22" s="297"/>
      <c r="B22" s="158" t="s">
        <v>41</v>
      </c>
      <c r="C22" s="158"/>
      <c r="D22" s="158"/>
      <c r="E22" s="158"/>
      <c r="F22" s="158"/>
      <c r="G22" s="158"/>
      <c r="H22" s="158"/>
      <c r="I22" s="158"/>
      <c r="J22" s="159"/>
    </row>
    <row r="23" spans="1:10" hidden="1" x14ac:dyDescent="0.2">
      <c r="A23" s="297"/>
      <c r="B23" s="158" t="s">
        <v>52</v>
      </c>
      <c r="C23" s="158"/>
      <c r="D23" s="158"/>
      <c r="E23" s="158"/>
      <c r="F23" s="158"/>
      <c r="G23" s="158"/>
      <c r="H23" s="158"/>
      <c r="I23" s="158"/>
      <c r="J23" s="159"/>
    </row>
    <row r="24" spans="1:10" hidden="1" x14ac:dyDescent="0.2">
      <c r="A24" s="297"/>
      <c r="B24" s="158" t="s">
        <v>42</v>
      </c>
      <c r="C24" s="158"/>
      <c r="D24" s="158"/>
      <c r="E24" s="158"/>
      <c r="F24" s="158"/>
      <c r="G24" s="158"/>
      <c r="H24" s="158"/>
      <c r="I24" s="158"/>
      <c r="J24" s="159"/>
    </row>
    <row r="25" spans="1:10" hidden="1" x14ac:dyDescent="0.2">
      <c r="A25" s="124"/>
      <c r="B25" s="160" t="s">
        <v>43</v>
      </c>
      <c r="C25" s="160"/>
      <c r="D25" s="160"/>
      <c r="E25" s="160"/>
      <c r="F25" s="160"/>
      <c r="G25" s="160"/>
      <c r="H25" s="160"/>
      <c r="I25" s="160"/>
      <c r="J25" s="161"/>
    </row>
    <row r="26" spans="1:10" hidden="1" x14ac:dyDescent="0.2">
      <c r="A26" s="163">
        <v>39932</v>
      </c>
      <c r="B26" s="164" t="s">
        <v>46</v>
      </c>
      <c r="C26" s="165"/>
      <c r="D26" s="165"/>
      <c r="E26" s="165"/>
      <c r="F26" s="165"/>
      <c r="G26" s="166"/>
      <c r="H26" s="156"/>
      <c r="I26" s="156"/>
      <c r="J26" s="157"/>
    </row>
    <row r="27" spans="1:10" hidden="1" x14ac:dyDescent="0.2">
      <c r="A27" s="167"/>
      <c r="B27" s="168" t="s">
        <v>47</v>
      </c>
      <c r="C27" s="158"/>
      <c r="D27" s="158"/>
      <c r="E27" s="158"/>
      <c r="F27" s="158"/>
      <c r="G27" s="158"/>
      <c r="H27" s="158"/>
      <c r="I27" s="158"/>
      <c r="J27" s="159"/>
    </row>
    <row r="28" spans="1:10" hidden="1" x14ac:dyDescent="0.2">
      <c r="A28" s="167"/>
      <c r="B28" s="168" t="s">
        <v>49</v>
      </c>
      <c r="C28" s="158"/>
      <c r="D28" s="158"/>
      <c r="E28" s="158"/>
      <c r="F28" s="158"/>
      <c r="G28" s="158"/>
      <c r="H28" s="158"/>
      <c r="I28" s="158"/>
      <c r="J28" s="159"/>
    </row>
    <row r="29" spans="1:10" hidden="1" x14ac:dyDescent="0.2">
      <c r="A29" s="167"/>
      <c r="B29" s="168" t="s">
        <v>48</v>
      </c>
      <c r="C29" s="158"/>
      <c r="D29" s="158"/>
      <c r="E29" s="158"/>
      <c r="F29" s="158"/>
      <c r="G29" s="158"/>
      <c r="H29" s="158"/>
      <c r="I29" s="158"/>
      <c r="J29" s="159"/>
    </row>
    <row r="30" spans="1:10" hidden="1" x14ac:dyDescent="0.2">
      <c r="A30" s="124"/>
      <c r="B30" s="168" t="s">
        <v>50</v>
      </c>
      <c r="C30" s="158"/>
      <c r="D30" s="158"/>
      <c r="E30" s="158"/>
      <c r="F30" s="158"/>
      <c r="G30" s="158"/>
      <c r="H30" s="158"/>
      <c r="I30" s="158"/>
      <c r="J30" s="159"/>
    </row>
    <row r="31" spans="1:10" hidden="1" x14ac:dyDescent="0.2">
      <c r="A31" s="163">
        <f>D10</f>
        <v>40525</v>
      </c>
      <c r="B31" s="164" t="s">
        <v>76</v>
      </c>
      <c r="C31" s="165"/>
      <c r="D31" s="165"/>
      <c r="E31" s="165"/>
      <c r="F31" s="165"/>
      <c r="G31" s="166"/>
      <c r="H31" s="156"/>
      <c r="I31" s="156"/>
      <c r="J31" s="157"/>
    </row>
    <row r="32" spans="1:10" hidden="1" x14ac:dyDescent="0.2">
      <c r="A32" s="169" t="s">
        <v>68</v>
      </c>
      <c r="B32" s="168" t="s">
        <v>70</v>
      </c>
      <c r="C32" s="158"/>
      <c r="D32" s="158"/>
      <c r="E32" s="158"/>
      <c r="F32" s="158"/>
      <c r="G32" s="158"/>
      <c r="H32" s="158"/>
      <c r="I32" s="158"/>
      <c r="J32" s="159"/>
    </row>
    <row r="33" spans="1:10" hidden="1" x14ac:dyDescent="0.2">
      <c r="A33" s="167"/>
      <c r="B33" s="168" t="s">
        <v>69</v>
      </c>
      <c r="C33" s="158"/>
      <c r="D33" s="158"/>
      <c r="E33" s="158"/>
      <c r="F33" s="158"/>
      <c r="G33" s="158"/>
      <c r="H33" s="158"/>
      <c r="I33" s="158"/>
      <c r="J33" s="159"/>
    </row>
    <row r="34" spans="1:10" hidden="1" x14ac:dyDescent="0.2">
      <c r="A34" s="124"/>
      <c r="B34" s="170" t="s">
        <v>71</v>
      </c>
      <c r="C34" s="160"/>
      <c r="D34" s="160"/>
      <c r="E34" s="160"/>
      <c r="F34" s="160"/>
      <c r="G34" s="160"/>
      <c r="H34" s="160"/>
      <c r="I34" s="160"/>
      <c r="J34" s="161"/>
    </row>
    <row r="35" spans="1:10" hidden="1" x14ac:dyDescent="0.2">
      <c r="A35" s="163">
        <v>40525</v>
      </c>
      <c r="B35" s="164" t="s">
        <v>75</v>
      </c>
      <c r="C35" s="156"/>
      <c r="D35" s="156"/>
      <c r="E35" s="156"/>
      <c r="F35" s="156"/>
      <c r="G35" s="156"/>
      <c r="H35" s="156"/>
      <c r="I35" s="156"/>
      <c r="J35" s="157"/>
    </row>
    <row r="36" spans="1:10" hidden="1" x14ac:dyDescent="0.2">
      <c r="A36" s="169" t="s">
        <v>77</v>
      </c>
      <c r="B36" s="168" t="s">
        <v>82</v>
      </c>
      <c r="C36" s="158"/>
      <c r="D36" s="158"/>
      <c r="E36" s="158"/>
      <c r="F36" s="158"/>
      <c r="G36" s="158"/>
      <c r="H36" s="158"/>
      <c r="I36" s="158"/>
      <c r="J36" s="159"/>
    </row>
    <row r="37" spans="1:10" hidden="1" x14ac:dyDescent="0.2">
      <c r="A37" s="167"/>
      <c r="B37" s="303" t="s">
        <v>78</v>
      </c>
      <c r="C37" s="301"/>
      <c r="D37" s="301"/>
      <c r="E37" s="301"/>
      <c r="F37" s="301"/>
      <c r="G37" s="301"/>
      <c r="H37" s="301"/>
      <c r="I37" s="301"/>
      <c r="J37" s="302"/>
    </row>
    <row r="38" spans="1:10" hidden="1" x14ac:dyDescent="0.2">
      <c r="A38" s="167"/>
      <c r="B38" s="168" t="s">
        <v>79</v>
      </c>
      <c r="C38" s="158"/>
      <c r="D38" s="158"/>
      <c r="E38" s="158"/>
      <c r="F38" s="158"/>
      <c r="G38" s="158"/>
      <c r="H38" s="158"/>
      <c r="I38" s="158"/>
      <c r="J38" s="159"/>
    </row>
    <row r="39" spans="1:10" hidden="1" x14ac:dyDescent="0.2">
      <c r="A39" s="167"/>
      <c r="B39" s="168" t="s">
        <v>80</v>
      </c>
      <c r="C39" s="158"/>
      <c r="D39" s="158"/>
      <c r="E39" s="158"/>
      <c r="F39" s="158"/>
      <c r="G39" s="158"/>
      <c r="H39" s="158"/>
      <c r="I39" s="158"/>
      <c r="J39" s="159"/>
    </row>
    <row r="40" spans="1:10" hidden="1" x14ac:dyDescent="0.2">
      <c r="A40" s="124"/>
      <c r="B40" s="170" t="s">
        <v>83</v>
      </c>
      <c r="C40" s="160"/>
      <c r="D40" s="160"/>
      <c r="E40" s="160"/>
      <c r="F40" s="160"/>
      <c r="G40" s="160"/>
      <c r="H40" s="160"/>
      <c r="I40" s="160"/>
      <c r="J40" s="161"/>
    </row>
    <row r="41" spans="1:10" hidden="1" x14ac:dyDescent="0.2">
      <c r="A41" s="171">
        <v>40995</v>
      </c>
      <c r="B41" s="164" t="s">
        <v>87</v>
      </c>
      <c r="C41" s="156"/>
      <c r="D41" s="156"/>
      <c r="E41" s="156"/>
      <c r="F41" s="156"/>
      <c r="G41" s="156"/>
      <c r="H41" s="156"/>
      <c r="I41" s="156"/>
      <c r="J41" s="157"/>
    </row>
    <row r="42" spans="1:10" hidden="1" x14ac:dyDescent="0.2">
      <c r="A42" s="172" t="s">
        <v>86</v>
      </c>
      <c r="B42" s="173" t="s">
        <v>88</v>
      </c>
      <c r="C42" s="158"/>
      <c r="D42" s="158"/>
      <c r="E42" s="158"/>
      <c r="F42" s="158"/>
      <c r="G42" s="158"/>
      <c r="H42" s="158"/>
      <c r="I42" s="158"/>
      <c r="J42" s="159"/>
    </row>
    <row r="43" spans="1:10" hidden="1" x14ac:dyDescent="0.2">
      <c r="A43" s="168"/>
      <c r="B43" s="300" t="s">
        <v>89</v>
      </c>
      <c r="C43" s="301"/>
      <c r="D43" s="301"/>
      <c r="E43" s="301"/>
      <c r="F43" s="301"/>
      <c r="G43" s="301"/>
      <c r="H43" s="301"/>
      <c r="I43" s="301"/>
      <c r="J43" s="302"/>
    </row>
    <row r="44" spans="1:10" hidden="1" x14ac:dyDescent="0.2">
      <c r="A44" s="168"/>
      <c r="B44" s="173" t="s">
        <v>90</v>
      </c>
      <c r="C44" s="158"/>
      <c r="D44" s="158"/>
      <c r="E44" s="174">
        <v>1889.64</v>
      </c>
      <c r="F44" s="158"/>
      <c r="G44" s="158"/>
      <c r="H44" s="158"/>
      <c r="I44" s="158"/>
      <c r="J44" s="159"/>
    </row>
    <row r="45" spans="1:10" hidden="1" x14ac:dyDescent="0.2">
      <c r="A45" s="168"/>
      <c r="B45" s="173" t="s">
        <v>91</v>
      </c>
      <c r="C45" s="158"/>
      <c r="D45" s="158"/>
      <c r="E45" s="174">
        <v>2958.23</v>
      </c>
      <c r="F45" s="158"/>
      <c r="G45" s="158"/>
      <c r="H45" s="158"/>
      <c r="I45" s="158"/>
      <c r="J45" s="159"/>
    </row>
    <row r="46" spans="1:10" hidden="1" x14ac:dyDescent="0.2">
      <c r="A46" s="168"/>
      <c r="B46" s="173" t="s">
        <v>92</v>
      </c>
      <c r="C46" s="158"/>
      <c r="D46" s="158"/>
      <c r="E46" s="158"/>
      <c r="F46" s="158"/>
      <c r="G46" s="158"/>
      <c r="H46" s="158"/>
      <c r="I46" s="158"/>
      <c r="J46" s="159"/>
    </row>
    <row r="47" spans="1:10" hidden="1" x14ac:dyDescent="0.2">
      <c r="A47" s="175">
        <v>41013</v>
      </c>
      <c r="B47" s="165" t="s">
        <v>87</v>
      </c>
      <c r="C47" s="156"/>
      <c r="D47" s="156"/>
      <c r="E47" s="156"/>
      <c r="F47" s="156"/>
      <c r="G47" s="156"/>
      <c r="H47" s="156"/>
      <c r="I47" s="156"/>
      <c r="J47" s="157"/>
    </row>
    <row r="48" spans="1:10" ht="1.5" hidden="1" customHeight="1" x14ac:dyDescent="0.2">
      <c r="A48" s="169" t="s">
        <v>95</v>
      </c>
      <c r="B48" s="123" t="s">
        <v>97</v>
      </c>
      <c r="C48" s="158"/>
      <c r="D48" s="158"/>
      <c r="E48" s="158"/>
      <c r="F48" s="158"/>
      <c r="G48" s="158"/>
      <c r="H48" s="158"/>
      <c r="I48" s="158"/>
      <c r="J48" s="159"/>
    </row>
    <row r="49" spans="1:10" ht="0.75" customHeight="1" x14ac:dyDescent="0.2">
      <c r="A49" s="124"/>
      <c r="B49" s="176" t="s">
        <v>96</v>
      </c>
      <c r="C49" s="160"/>
      <c r="D49" s="160"/>
      <c r="E49" s="160"/>
      <c r="F49" s="160"/>
      <c r="G49" s="160"/>
      <c r="H49" s="160"/>
      <c r="I49" s="160"/>
      <c r="J49" s="161"/>
    </row>
    <row r="50" spans="1:10" ht="11.25" customHeight="1" x14ac:dyDescent="0.2">
      <c r="A50" s="177" t="s">
        <v>31</v>
      </c>
      <c r="B50" s="184" t="s">
        <v>162</v>
      </c>
      <c r="C50" s="138" t="s">
        <v>29</v>
      </c>
      <c r="D50" s="179">
        <v>42805</v>
      </c>
      <c r="E50" s="180" t="s">
        <v>93</v>
      </c>
      <c r="F50" s="181">
        <v>43100</v>
      </c>
      <c r="G50" s="284" t="s">
        <v>156</v>
      </c>
      <c r="H50" s="284"/>
      <c r="I50" s="284"/>
      <c r="J50" s="285"/>
    </row>
    <row r="51" spans="1:10" ht="12.75" customHeight="1" x14ac:dyDescent="0.2">
      <c r="A51" s="177" t="s">
        <v>31</v>
      </c>
      <c r="B51" s="184" t="s">
        <v>172</v>
      </c>
      <c r="C51" s="138" t="s">
        <v>29</v>
      </c>
      <c r="D51" s="203">
        <v>43566</v>
      </c>
      <c r="E51" s="216" t="s">
        <v>93</v>
      </c>
      <c r="F51" s="204">
        <v>43830</v>
      </c>
      <c r="G51" s="284" t="s">
        <v>173</v>
      </c>
      <c r="H51" s="284"/>
      <c r="I51" s="284"/>
      <c r="J51" s="285"/>
    </row>
    <row r="52" spans="1:10" ht="13.5" customHeight="1" x14ac:dyDescent="0.2">
      <c r="A52" s="177" t="s">
        <v>31</v>
      </c>
      <c r="B52" s="184" t="s">
        <v>174</v>
      </c>
      <c r="C52" s="138" t="s">
        <v>29</v>
      </c>
      <c r="D52" s="203">
        <v>43901</v>
      </c>
      <c r="E52" s="180" t="s">
        <v>93</v>
      </c>
      <c r="F52" s="204">
        <v>44196</v>
      </c>
      <c r="G52" s="284" t="s">
        <v>175</v>
      </c>
      <c r="H52" s="284"/>
      <c r="I52" s="284"/>
      <c r="J52" s="285"/>
    </row>
    <row r="53" spans="1:10" ht="13.5" customHeight="1" x14ac:dyDescent="0.2">
      <c r="A53" s="177" t="s">
        <v>31</v>
      </c>
      <c r="B53" s="184" t="s">
        <v>182</v>
      </c>
      <c r="C53" s="138" t="s">
        <v>29</v>
      </c>
      <c r="D53" s="203">
        <v>44265</v>
      </c>
      <c r="E53" s="219" t="s">
        <v>93</v>
      </c>
      <c r="F53" s="204">
        <v>44561</v>
      </c>
      <c r="G53" s="284" t="s">
        <v>183</v>
      </c>
      <c r="H53" s="284"/>
      <c r="I53" s="284"/>
      <c r="J53" s="285"/>
    </row>
    <row r="54" spans="1:10" ht="0.75" customHeight="1" x14ac:dyDescent="0.2">
      <c r="A54" s="220"/>
      <c r="B54" s="221"/>
      <c r="C54" s="156"/>
      <c r="D54" s="203"/>
      <c r="E54" s="222"/>
      <c r="F54" s="204"/>
      <c r="G54" s="223"/>
      <c r="H54" s="223"/>
      <c r="I54" s="223"/>
      <c r="J54" s="224"/>
    </row>
    <row r="55" spans="1:10" hidden="1" x14ac:dyDescent="0.2">
      <c r="A55" s="109">
        <f>D14</f>
        <v>41724</v>
      </c>
      <c r="B55" s="66" t="s">
        <v>103</v>
      </c>
      <c r="C55" s="55"/>
      <c r="D55" s="55"/>
      <c r="E55" s="55"/>
      <c r="F55" s="55"/>
      <c r="G55" s="55"/>
      <c r="H55" s="55"/>
      <c r="I55" s="55"/>
      <c r="J55" s="56"/>
    </row>
    <row r="56" spans="1:10" hidden="1" x14ac:dyDescent="0.2">
      <c r="A56" s="110" t="s">
        <v>98</v>
      </c>
      <c r="B56" s="111" t="s">
        <v>100</v>
      </c>
      <c r="C56" s="13"/>
      <c r="D56" s="13"/>
      <c r="E56" s="13"/>
      <c r="F56" s="13"/>
      <c r="G56" s="13"/>
      <c r="H56" s="13"/>
      <c r="I56" s="13"/>
      <c r="J56" s="57"/>
    </row>
    <row r="57" spans="1:10" ht="1.5" hidden="1" customHeight="1" x14ac:dyDescent="0.2">
      <c r="A57" s="64"/>
      <c r="B57" s="275" t="s">
        <v>101</v>
      </c>
      <c r="C57" s="276"/>
      <c r="D57" s="276"/>
      <c r="E57" s="276"/>
      <c r="F57" s="276"/>
      <c r="G57" s="276"/>
      <c r="H57" s="276"/>
      <c r="I57" s="276"/>
      <c r="J57" s="277"/>
    </row>
    <row r="58" spans="1:10" hidden="1" x14ac:dyDescent="0.2">
      <c r="A58" s="64"/>
      <c r="B58" s="107" t="s">
        <v>90</v>
      </c>
      <c r="C58" s="13"/>
      <c r="D58" s="13"/>
      <c r="E58" s="108">
        <v>1974.72</v>
      </c>
      <c r="F58" s="13"/>
      <c r="G58" s="13"/>
      <c r="H58" s="13"/>
      <c r="I58" s="13"/>
      <c r="J58" s="57"/>
    </row>
    <row r="59" spans="1:10" hidden="1" x14ac:dyDescent="0.2">
      <c r="A59" s="64"/>
      <c r="B59" s="107" t="s">
        <v>91</v>
      </c>
      <c r="C59" s="13"/>
      <c r="D59" s="13"/>
      <c r="E59" s="108">
        <v>3091.35</v>
      </c>
      <c r="F59" s="13"/>
      <c r="G59" s="13"/>
      <c r="H59" s="13"/>
      <c r="I59" s="13"/>
      <c r="J59" s="57"/>
    </row>
    <row r="60" spans="1:10" ht="12" hidden="1" customHeight="1" x14ac:dyDescent="0.2">
      <c r="A60" s="65"/>
      <c r="B60" s="111" t="s">
        <v>102</v>
      </c>
      <c r="C60" s="13"/>
      <c r="D60" s="13"/>
      <c r="E60" s="13"/>
      <c r="F60" s="13"/>
      <c r="G60" s="13"/>
      <c r="H60" s="13"/>
      <c r="I60" s="13"/>
      <c r="J60" s="57"/>
    </row>
    <row r="61" spans="1:10" hidden="1" x14ac:dyDescent="0.2">
      <c r="A61" s="116">
        <f>D16</f>
        <v>42427</v>
      </c>
      <c r="B61" s="66" t="s">
        <v>111</v>
      </c>
      <c r="C61" s="55"/>
      <c r="D61" s="55"/>
      <c r="E61" s="55"/>
      <c r="F61" s="55"/>
      <c r="G61" s="55"/>
      <c r="H61" s="55"/>
      <c r="I61" s="55"/>
      <c r="J61" s="56"/>
    </row>
    <row r="62" spans="1:10" hidden="1" x14ac:dyDescent="0.2">
      <c r="A62" s="76" t="str">
        <f>B16</f>
        <v>V3/2016</v>
      </c>
      <c r="B62" s="111" t="s">
        <v>105</v>
      </c>
      <c r="C62" s="13"/>
      <c r="D62" s="13"/>
      <c r="E62" s="13"/>
      <c r="F62" s="13"/>
      <c r="G62" s="13"/>
      <c r="H62" s="13"/>
      <c r="I62" s="13"/>
      <c r="J62" s="57"/>
    </row>
    <row r="63" spans="1:10" hidden="1" x14ac:dyDescent="0.2">
      <c r="A63" s="63"/>
      <c r="B63" s="275" t="s">
        <v>107</v>
      </c>
      <c r="C63" s="276"/>
      <c r="D63" s="276"/>
      <c r="E63" s="276"/>
      <c r="F63" s="276"/>
      <c r="G63" s="276"/>
      <c r="H63" s="276"/>
      <c r="I63" s="276"/>
      <c r="J63" s="277"/>
    </row>
    <row r="64" spans="1:10" hidden="1" x14ac:dyDescent="0.2">
      <c r="A64" s="63"/>
      <c r="B64" s="117" t="s">
        <v>113</v>
      </c>
      <c r="C64" s="113"/>
      <c r="D64" s="113"/>
      <c r="E64" s="113"/>
      <c r="F64" s="113"/>
      <c r="G64" s="113"/>
      <c r="H64" s="113"/>
      <c r="I64" s="113"/>
      <c r="J64" s="114"/>
    </row>
    <row r="65" spans="1:10" hidden="1" x14ac:dyDescent="0.2">
      <c r="A65" s="63"/>
      <c r="B65" s="107" t="s">
        <v>90</v>
      </c>
      <c r="C65" s="13"/>
      <c r="D65" s="13"/>
      <c r="E65" s="108">
        <v>2063.64</v>
      </c>
      <c r="F65" s="13"/>
      <c r="G65" s="13"/>
      <c r="H65" s="13"/>
      <c r="I65" s="13"/>
      <c r="J65" s="57"/>
    </row>
    <row r="66" spans="1:10" hidden="1" x14ac:dyDescent="0.2">
      <c r="A66" s="63"/>
      <c r="B66" s="107" t="s">
        <v>91</v>
      </c>
      <c r="C66" s="13"/>
      <c r="D66" s="13"/>
      <c r="E66" s="108">
        <v>3230.46</v>
      </c>
      <c r="F66" s="13"/>
      <c r="G66" s="13"/>
      <c r="H66" s="13"/>
      <c r="I66" s="13"/>
      <c r="J66" s="57"/>
    </row>
    <row r="67" spans="1:10" hidden="1" x14ac:dyDescent="0.2">
      <c r="A67" s="63"/>
      <c r="B67" s="111" t="s">
        <v>106</v>
      </c>
      <c r="C67" s="13"/>
      <c r="D67" s="13"/>
      <c r="E67" s="13"/>
      <c r="F67" s="13"/>
      <c r="G67" s="13"/>
      <c r="H67" s="108">
        <v>15197.02</v>
      </c>
      <c r="I67" s="108"/>
      <c r="J67" s="57"/>
    </row>
    <row r="68" spans="1:10" ht="12.75" hidden="1" customHeight="1" x14ac:dyDescent="0.2">
      <c r="A68" s="63"/>
      <c r="B68" s="278" t="s">
        <v>108</v>
      </c>
      <c r="C68" s="279"/>
      <c r="D68" s="279"/>
      <c r="E68" s="279"/>
      <c r="F68" s="279"/>
      <c r="G68" s="279"/>
      <c r="H68" s="279"/>
      <c r="I68" s="279"/>
      <c r="J68" s="280"/>
    </row>
    <row r="69" spans="1:10" hidden="1" x14ac:dyDescent="0.2">
      <c r="A69" s="63"/>
      <c r="B69" s="278"/>
      <c r="C69" s="279"/>
      <c r="D69" s="279"/>
      <c r="E69" s="279"/>
      <c r="F69" s="279"/>
      <c r="G69" s="279"/>
      <c r="H69" s="279"/>
      <c r="I69" s="279"/>
      <c r="J69" s="280"/>
    </row>
    <row r="70" spans="1:10" ht="18" hidden="1" customHeight="1" x14ac:dyDescent="0.2">
      <c r="A70" s="63"/>
      <c r="B70" s="278" t="s">
        <v>112</v>
      </c>
      <c r="C70" s="279"/>
      <c r="D70" s="279"/>
      <c r="E70" s="279"/>
      <c r="F70" s="279"/>
      <c r="G70" s="279"/>
      <c r="H70" s="279"/>
      <c r="I70" s="279"/>
      <c r="J70" s="280"/>
    </row>
    <row r="71" spans="1:10" ht="22.5" hidden="1" customHeight="1" x14ac:dyDescent="0.2">
      <c r="A71" s="63"/>
      <c r="B71" s="278"/>
      <c r="C71" s="279"/>
      <c r="D71" s="279"/>
      <c r="E71" s="279"/>
      <c r="F71" s="279"/>
      <c r="G71" s="279"/>
      <c r="H71" s="279"/>
      <c r="I71" s="279"/>
      <c r="J71" s="280"/>
    </row>
    <row r="72" spans="1:10" ht="87" hidden="1" customHeight="1" x14ac:dyDescent="0.2">
      <c r="A72" s="124"/>
      <c r="B72" s="281" t="s">
        <v>110</v>
      </c>
      <c r="C72" s="282"/>
      <c r="D72" s="282"/>
      <c r="E72" s="282"/>
      <c r="F72" s="282"/>
      <c r="G72" s="282"/>
      <c r="H72" s="282"/>
      <c r="I72" s="282"/>
      <c r="J72" s="283"/>
    </row>
    <row r="73" spans="1:10" hidden="1" x14ac:dyDescent="0.2">
      <c r="A73" s="116">
        <v>42066</v>
      </c>
      <c r="B73" s="66" t="s">
        <v>135</v>
      </c>
      <c r="C73" s="55"/>
      <c r="D73" s="55"/>
      <c r="E73" s="55"/>
      <c r="F73" s="55"/>
      <c r="G73" s="55"/>
      <c r="H73" s="55"/>
      <c r="I73" s="55"/>
      <c r="J73" s="56"/>
    </row>
    <row r="74" spans="1:10" hidden="1" x14ac:dyDescent="0.2">
      <c r="A74" s="76" t="s">
        <v>119</v>
      </c>
      <c r="B74" s="111" t="s">
        <v>114</v>
      </c>
      <c r="C74" s="13"/>
      <c r="D74" s="13"/>
      <c r="E74" s="13"/>
      <c r="F74" s="13"/>
      <c r="G74" s="13"/>
      <c r="H74" s="13"/>
      <c r="I74" s="13"/>
      <c r="J74" s="57"/>
    </row>
    <row r="75" spans="1:10" hidden="1" x14ac:dyDescent="0.2">
      <c r="A75" s="63"/>
      <c r="B75" s="275" t="s">
        <v>115</v>
      </c>
      <c r="C75" s="276"/>
      <c r="D75" s="276"/>
      <c r="E75" s="276"/>
      <c r="F75" s="276"/>
      <c r="G75" s="276"/>
      <c r="H75" s="276"/>
      <c r="I75" s="276"/>
      <c r="J75" s="277"/>
    </row>
    <row r="76" spans="1:10" hidden="1" x14ac:dyDescent="0.2">
      <c r="A76" s="63"/>
      <c r="B76" s="123" t="s">
        <v>116</v>
      </c>
      <c r="C76" s="113"/>
      <c r="D76" s="113"/>
      <c r="E76" s="113"/>
      <c r="F76" s="113"/>
      <c r="G76" s="113"/>
      <c r="H76" s="113"/>
      <c r="I76" s="113"/>
      <c r="J76" s="114"/>
    </row>
    <row r="77" spans="1:10" hidden="1" x14ac:dyDescent="0.2">
      <c r="A77" s="63"/>
      <c r="B77" s="107" t="s">
        <v>90</v>
      </c>
      <c r="C77" s="13"/>
      <c r="D77" s="13"/>
      <c r="E77" s="108">
        <v>2156.52</v>
      </c>
      <c r="F77" s="13"/>
      <c r="G77" s="13"/>
      <c r="H77" s="13"/>
      <c r="I77" s="13"/>
      <c r="J77" s="57"/>
    </row>
    <row r="78" spans="1:10" hidden="1" x14ac:dyDescent="0.2">
      <c r="A78" s="63"/>
      <c r="B78" s="107" t="s">
        <v>91</v>
      </c>
      <c r="C78" s="13"/>
      <c r="D78" s="13"/>
      <c r="E78" s="108">
        <v>3375.83</v>
      </c>
      <c r="F78" s="13"/>
      <c r="G78" s="13"/>
      <c r="H78" s="13"/>
      <c r="I78" s="13"/>
      <c r="J78" s="57"/>
    </row>
    <row r="79" spans="1:10" hidden="1" x14ac:dyDescent="0.2">
      <c r="A79" s="63"/>
      <c r="B79" s="111" t="s">
        <v>106</v>
      </c>
      <c r="C79" s="13"/>
      <c r="D79" s="13"/>
      <c r="E79" s="13"/>
      <c r="F79" s="13"/>
      <c r="G79" s="13"/>
      <c r="H79" s="108">
        <v>15880.89</v>
      </c>
      <c r="I79" s="108"/>
      <c r="J79" s="57"/>
    </row>
    <row r="80" spans="1:10" ht="12.75" hidden="1" customHeight="1" x14ac:dyDescent="0.2">
      <c r="A80" s="63"/>
      <c r="B80" s="278" t="s">
        <v>117</v>
      </c>
      <c r="C80" s="279"/>
      <c r="D80" s="279"/>
      <c r="E80" s="279"/>
      <c r="F80" s="279"/>
      <c r="G80" s="279"/>
      <c r="H80" s="279"/>
      <c r="I80" s="279"/>
      <c r="J80" s="280"/>
    </row>
    <row r="81" spans="1:10" hidden="1" x14ac:dyDescent="0.2">
      <c r="A81" s="63"/>
      <c r="B81" s="278"/>
      <c r="C81" s="279"/>
      <c r="D81" s="279"/>
      <c r="E81" s="279"/>
      <c r="F81" s="279"/>
      <c r="G81" s="279"/>
      <c r="H81" s="279"/>
      <c r="I81" s="279"/>
      <c r="J81" s="280"/>
    </row>
    <row r="82" spans="1:10" ht="12.75" hidden="1" customHeight="1" x14ac:dyDescent="0.2">
      <c r="A82" s="63"/>
      <c r="B82" s="278" t="s">
        <v>136</v>
      </c>
      <c r="C82" s="279"/>
      <c r="D82" s="279"/>
      <c r="E82" s="279"/>
      <c r="F82" s="279"/>
      <c r="G82" s="279"/>
      <c r="H82" s="279"/>
      <c r="I82" s="279"/>
      <c r="J82" s="280"/>
    </row>
    <row r="83" spans="1:10" hidden="1" x14ac:dyDescent="0.2">
      <c r="A83" s="63"/>
      <c r="B83" s="278"/>
      <c r="C83" s="279"/>
      <c r="D83" s="279"/>
      <c r="E83" s="279"/>
      <c r="F83" s="279"/>
      <c r="G83" s="279"/>
      <c r="H83" s="279"/>
      <c r="I83" s="279"/>
      <c r="J83" s="280"/>
    </row>
    <row r="84" spans="1:10" ht="90.75" hidden="1" customHeight="1" x14ac:dyDescent="0.2">
      <c r="A84" s="124"/>
      <c r="B84" s="281" t="s">
        <v>118</v>
      </c>
      <c r="C84" s="282"/>
      <c r="D84" s="282"/>
      <c r="E84" s="282"/>
      <c r="F84" s="282"/>
      <c r="G84" s="282"/>
      <c r="H84" s="282"/>
      <c r="I84" s="282"/>
      <c r="J84" s="283"/>
    </row>
    <row r="85" spans="1:10" hidden="1" x14ac:dyDescent="0.2">
      <c r="A85" s="289" t="s">
        <v>139</v>
      </c>
      <c r="B85" s="292" t="s">
        <v>140</v>
      </c>
      <c r="C85" s="292"/>
      <c r="D85" s="292"/>
      <c r="E85" s="292"/>
      <c r="F85" s="292"/>
      <c r="G85" s="292"/>
      <c r="H85" s="292"/>
      <c r="I85" s="292"/>
      <c r="J85" s="293"/>
    </row>
    <row r="86" spans="1:10" ht="19.5" hidden="1" customHeight="1" x14ac:dyDescent="0.2">
      <c r="A86" s="290"/>
      <c r="B86" s="294"/>
      <c r="C86" s="294"/>
      <c r="D86" s="294"/>
      <c r="E86" s="294"/>
      <c r="F86" s="294"/>
      <c r="G86" s="294"/>
      <c r="H86" s="294"/>
      <c r="I86" s="294"/>
      <c r="J86" s="295"/>
    </row>
    <row r="87" spans="1:10" ht="28.5" hidden="1" customHeight="1" x14ac:dyDescent="0.2">
      <c r="A87" s="291"/>
      <c r="B87" s="286" t="s">
        <v>141</v>
      </c>
      <c r="C87" s="287"/>
      <c r="D87" s="287"/>
      <c r="E87" s="287"/>
      <c r="F87" s="287"/>
      <c r="G87" s="287"/>
      <c r="H87" s="287"/>
      <c r="I87" s="287"/>
      <c r="J87" s="288"/>
    </row>
    <row r="88" spans="1:10" ht="12.75" hidden="1" customHeight="1" x14ac:dyDescent="0.2">
      <c r="A88" s="116">
        <v>42427</v>
      </c>
      <c r="B88" s="66" t="s">
        <v>144</v>
      </c>
      <c r="C88" s="55"/>
      <c r="D88" s="55"/>
      <c r="E88" s="55"/>
      <c r="F88" s="55"/>
      <c r="G88" s="55"/>
      <c r="H88" s="55"/>
      <c r="I88" s="55"/>
      <c r="J88" s="56"/>
    </row>
    <row r="89" spans="1:10" hidden="1" x14ac:dyDescent="0.2">
      <c r="A89" s="76" t="s">
        <v>143</v>
      </c>
      <c r="B89" s="111" t="s">
        <v>148</v>
      </c>
      <c r="C89" s="13"/>
      <c r="D89" s="13"/>
      <c r="E89" s="13"/>
      <c r="F89" s="13"/>
      <c r="G89" s="13"/>
      <c r="H89" s="13"/>
      <c r="I89" s="13"/>
      <c r="J89" s="57"/>
    </row>
    <row r="90" spans="1:10" ht="12.75" hidden="1" customHeight="1" x14ac:dyDescent="0.2">
      <c r="A90" s="63"/>
      <c r="B90" s="275" t="s">
        <v>145</v>
      </c>
      <c r="C90" s="276"/>
      <c r="D90" s="276"/>
      <c r="E90" s="276"/>
      <c r="F90" s="276"/>
      <c r="G90" s="276"/>
      <c r="H90" s="276"/>
      <c r="I90" s="276"/>
      <c r="J90" s="277"/>
    </row>
    <row r="91" spans="1:10" hidden="1" x14ac:dyDescent="0.2">
      <c r="A91" s="63"/>
      <c r="B91" s="123" t="s">
        <v>146</v>
      </c>
      <c r="C91" s="113"/>
      <c r="D91" s="113"/>
      <c r="E91" s="113"/>
      <c r="F91" s="113"/>
      <c r="G91" s="113"/>
      <c r="H91" s="113"/>
      <c r="I91" s="113"/>
      <c r="J91" s="114"/>
    </row>
    <row r="92" spans="1:10" hidden="1" x14ac:dyDescent="0.2">
      <c r="A92" s="63"/>
      <c r="B92" s="107" t="s">
        <v>90</v>
      </c>
      <c r="C92" s="13"/>
      <c r="D92" s="13"/>
      <c r="E92" s="108">
        <v>2275.08</v>
      </c>
      <c r="F92" s="13"/>
      <c r="G92" s="13"/>
      <c r="H92" s="13"/>
      <c r="I92" s="13"/>
      <c r="J92" s="57"/>
    </row>
    <row r="93" spans="1:10" hidden="1" x14ac:dyDescent="0.2">
      <c r="A93" s="63"/>
      <c r="B93" s="107" t="s">
        <v>91</v>
      </c>
      <c r="C93" s="13"/>
      <c r="D93" s="13"/>
      <c r="E93" s="108">
        <v>3561.5</v>
      </c>
      <c r="F93" s="13"/>
      <c r="G93" s="13"/>
      <c r="H93" s="13"/>
      <c r="I93" s="13"/>
      <c r="J93" s="57"/>
    </row>
    <row r="94" spans="1:10" hidden="1" x14ac:dyDescent="0.2">
      <c r="A94" s="63"/>
      <c r="B94" s="111" t="s">
        <v>106</v>
      </c>
      <c r="C94" s="13"/>
      <c r="D94" s="13"/>
      <c r="E94" s="13"/>
      <c r="F94" s="13"/>
      <c r="G94" s="13"/>
      <c r="H94" s="108">
        <v>16754.34</v>
      </c>
      <c r="I94" s="108"/>
      <c r="J94" s="57"/>
    </row>
    <row r="95" spans="1:10" hidden="1" x14ac:dyDescent="0.2">
      <c r="A95" s="63"/>
      <c r="B95" s="278" t="s">
        <v>117</v>
      </c>
      <c r="C95" s="279"/>
      <c r="D95" s="279"/>
      <c r="E95" s="279"/>
      <c r="F95" s="279"/>
      <c r="G95" s="279"/>
      <c r="H95" s="279"/>
      <c r="I95" s="279"/>
      <c r="J95" s="280"/>
    </row>
    <row r="96" spans="1:10" hidden="1" x14ac:dyDescent="0.2">
      <c r="A96" s="63"/>
      <c r="B96" s="278"/>
      <c r="C96" s="279"/>
      <c r="D96" s="279"/>
      <c r="E96" s="279"/>
      <c r="F96" s="279"/>
      <c r="G96" s="279"/>
      <c r="H96" s="279"/>
      <c r="I96" s="279"/>
      <c r="J96" s="280"/>
    </row>
    <row r="97" spans="1:10" hidden="1" x14ac:dyDescent="0.2">
      <c r="A97" s="63"/>
      <c r="B97" s="278" t="s">
        <v>136</v>
      </c>
      <c r="C97" s="279"/>
      <c r="D97" s="279"/>
      <c r="E97" s="279"/>
      <c r="F97" s="279"/>
      <c r="G97" s="279"/>
      <c r="H97" s="279"/>
      <c r="I97" s="279"/>
      <c r="J97" s="280"/>
    </row>
    <row r="98" spans="1:10" ht="12" hidden="1" customHeight="1" x14ac:dyDescent="0.2">
      <c r="A98" s="63"/>
      <c r="B98" s="278"/>
      <c r="C98" s="279"/>
      <c r="D98" s="279"/>
      <c r="E98" s="279"/>
      <c r="F98" s="279"/>
      <c r="G98" s="279"/>
      <c r="H98" s="279"/>
      <c r="I98" s="279"/>
      <c r="J98" s="280"/>
    </row>
    <row r="99" spans="1:10" ht="98.25" hidden="1" customHeight="1" x14ac:dyDescent="0.2">
      <c r="A99" s="124"/>
      <c r="B99" s="281" t="s">
        <v>147</v>
      </c>
      <c r="C99" s="282"/>
      <c r="D99" s="282"/>
      <c r="E99" s="282"/>
      <c r="F99" s="282"/>
      <c r="G99" s="282"/>
      <c r="H99" s="282"/>
      <c r="I99" s="282"/>
      <c r="J99" s="283"/>
    </row>
    <row r="100" spans="1:10" ht="42" hidden="1" customHeight="1" x14ac:dyDescent="0.2"/>
    <row r="101" spans="1:10" hidden="1" x14ac:dyDescent="0.2">
      <c r="A101" s="116">
        <v>42794</v>
      </c>
      <c r="B101" s="66" t="s">
        <v>163</v>
      </c>
      <c r="C101" s="55"/>
      <c r="D101" s="55"/>
      <c r="E101" s="55"/>
      <c r="F101" s="55"/>
      <c r="G101" s="55"/>
      <c r="H101" s="55"/>
      <c r="I101" s="55"/>
      <c r="J101" s="56"/>
    </row>
    <row r="102" spans="1:10" ht="2.25" hidden="1" customHeight="1" x14ac:dyDescent="0.2">
      <c r="A102" s="76" t="s">
        <v>162</v>
      </c>
      <c r="B102" s="111" t="s">
        <v>157</v>
      </c>
      <c r="C102" s="13"/>
      <c r="D102" s="13"/>
      <c r="E102" s="13"/>
      <c r="F102" s="13"/>
      <c r="G102" s="13"/>
      <c r="H102" s="13"/>
      <c r="I102" s="13"/>
      <c r="J102" s="57"/>
    </row>
    <row r="103" spans="1:10" hidden="1" x14ac:dyDescent="0.2">
      <c r="A103" s="63"/>
      <c r="B103" s="275" t="s">
        <v>158</v>
      </c>
      <c r="C103" s="276"/>
      <c r="D103" s="276"/>
      <c r="E103" s="276"/>
      <c r="F103" s="276"/>
      <c r="G103" s="276"/>
      <c r="H103" s="276"/>
      <c r="I103" s="276"/>
      <c r="J103" s="277"/>
    </row>
    <row r="104" spans="1:10" hidden="1" x14ac:dyDescent="0.2">
      <c r="A104" s="196" t="s">
        <v>29</v>
      </c>
      <c r="B104" s="123" t="s">
        <v>161</v>
      </c>
      <c r="C104" s="113"/>
      <c r="D104" s="113"/>
      <c r="E104" s="113"/>
      <c r="F104" s="113"/>
      <c r="G104" s="113"/>
      <c r="H104" s="113"/>
      <c r="I104" s="113"/>
      <c r="J104" s="114"/>
    </row>
    <row r="105" spans="1:10" ht="13.5" hidden="1" customHeight="1" x14ac:dyDescent="0.2">
      <c r="A105" s="197">
        <v>42805</v>
      </c>
      <c r="B105" s="107" t="s">
        <v>90</v>
      </c>
      <c r="C105" s="13"/>
      <c r="D105" s="13"/>
      <c r="E105" s="108">
        <v>2275.08</v>
      </c>
      <c r="F105" s="13"/>
      <c r="G105" s="13"/>
      <c r="H105" s="13"/>
      <c r="I105" s="13"/>
      <c r="J105" s="57"/>
    </row>
    <row r="106" spans="1:10" hidden="1" x14ac:dyDescent="0.2">
      <c r="A106" s="63"/>
      <c r="B106" s="107" t="s">
        <v>91</v>
      </c>
      <c r="C106" s="13"/>
      <c r="D106" s="13"/>
      <c r="E106" s="108">
        <v>3561.5</v>
      </c>
      <c r="F106" s="13"/>
      <c r="G106" s="13"/>
      <c r="H106" s="13"/>
      <c r="I106" s="13"/>
      <c r="J106" s="57"/>
    </row>
    <row r="107" spans="1:10" hidden="1" x14ac:dyDescent="0.2">
      <c r="A107" s="63"/>
      <c r="B107" s="111" t="s">
        <v>106</v>
      </c>
      <c r="C107" s="13"/>
      <c r="D107" s="13"/>
      <c r="E107" s="13"/>
      <c r="F107" s="13"/>
      <c r="G107" s="13"/>
      <c r="H107" s="108">
        <v>16754.34</v>
      </c>
      <c r="I107" s="108"/>
      <c r="J107" s="57"/>
    </row>
    <row r="108" spans="1:10" hidden="1" x14ac:dyDescent="0.2">
      <c r="A108" s="63"/>
      <c r="B108" s="278" t="s">
        <v>117</v>
      </c>
      <c r="C108" s="279"/>
      <c r="D108" s="279"/>
      <c r="E108" s="279"/>
      <c r="F108" s="279"/>
      <c r="G108" s="279"/>
      <c r="H108" s="279"/>
      <c r="I108" s="279"/>
      <c r="J108" s="280"/>
    </row>
    <row r="109" spans="1:10" hidden="1" x14ac:dyDescent="0.2">
      <c r="A109" s="63"/>
      <c r="B109" s="278"/>
      <c r="C109" s="279"/>
      <c r="D109" s="279"/>
      <c r="E109" s="279"/>
      <c r="F109" s="279"/>
      <c r="G109" s="279"/>
      <c r="H109" s="279"/>
      <c r="I109" s="279"/>
      <c r="J109" s="280"/>
    </row>
    <row r="110" spans="1:10" hidden="1" x14ac:dyDescent="0.2">
      <c r="A110" s="63"/>
      <c r="B110" s="278" t="s">
        <v>159</v>
      </c>
      <c r="C110" s="279"/>
      <c r="D110" s="279"/>
      <c r="E110" s="279"/>
      <c r="F110" s="279"/>
      <c r="G110" s="279"/>
      <c r="H110" s="279"/>
      <c r="I110" s="279"/>
      <c r="J110" s="280"/>
    </row>
    <row r="111" spans="1:10" hidden="1" x14ac:dyDescent="0.2">
      <c r="A111" s="63"/>
      <c r="B111" s="278"/>
      <c r="C111" s="279"/>
      <c r="D111" s="279"/>
      <c r="E111" s="279"/>
      <c r="F111" s="279"/>
      <c r="G111" s="279"/>
      <c r="H111" s="279"/>
      <c r="I111" s="279"/>
      <c r="J111" s="280"/>
    </row>
    <row r="112" spans="1:10" ht="98.25" hidden="1" customHeight="1" x14ac:dyDescent="0.2">
      <c r="A112" s="124"/>
      <c r="B112" s="281" t="s">
        <v>160</v>
      </c>
      <c r="C112" s="282"/>
      <c r="D112" s="282"/>
      <c r="E112" s="282"/>
      <c r="F112" s="282"/>
      <c r="G112" s="282"/>
      <c r="H112" s="282"/>
      <c r="I112" s="282"/>
      <c r="J112" s="283"/>
    </row>
    <row r="113" spans="1:10" hidden="1" x14ac:dyDescent="0.2">
      <c r="A113" s="116">
        <v>43159</v>
      </c>
      <c r="B113" s="66" t="s">
        <v>164</v>
      </c>
      <c r="C113" s="55"/>
      <c r="D113" s="55"/>
      <c r="E113" s="55"/>
      <c r="F113" s="55"/>
      <c r="G113" s="55"/>
      <c r="H113" s="55"/>
      <c r="I113" s="55"/>
      <c r="J113" s="56"/>
    </row>
    <row r="114" spans="1:10" hidden="1" x14ac:dyDescent="0.2">
      <c r="A114" s="76" t="s">
        <v>165</v>
      </c>
      <c r="B114" s="111" t="s">
        <v>166</v>
      </c>
      <c r="C114" s="13"/>
      <c r="D114" s="13"/>
      <c r="E114" s="13"/>
      <c r="F114" s="13"/>
      <c r="G114" s="13"/>
      <c r="H114" s="13"/>
      <c r="I114" s="13"/>
      <c r="J114" s="57"/>
    </row>
    <row r="115" spans="1:10" hidden="1" x14ac:dyDescent="0.2">
      <c r="A115" s="63"/>
      <c r="B115" s="275" t="s">
        <v>158</v>
      </c>
      <c r="C115" s="276"/>
      <c r="D115" s="276"/>
      <c r="E115" s="276"/>
      <c r="F115" s="276"/>
      <c r="G115" s="276"/>
      <c r="H115" s="276"/>
      <c r="I115" s="276"/>
      <c r="J115" s="277"/>
    </row>
    <row r="116" spans="1:10" hidden="1" x14ac:dyDescent="0.2">
      <c r="A116" s="196" t="s">
        <v>29</v>
      </c>
      <c r="B116" s="123" t="s">
        <v>161</v>
      </c>
      <c r="C116" s="113"/>
      <c r="D116" s="113"/>
      <c r="E116" s="113"/>
      <c r="F116" s="113"/>
      <c r="G116" s="113"/>
      <c r="H116" s="113"/>
      <c r="I116" s="113"/>
      <c r="J116" s="114"/>
    </row>
    <row r="117" spans="1:10" hidden="1" x14ac:dyDescent="0.2">
      <c r="A117" s="197">
        <v>43170</v>
      </c>
      <c r="B117" s="107" t="s">
        <v>90</v>
      </c>
      <c r="C117" s="13"/>
      <c r="D117" s="13"/>
      <c r="E117" s="108">
        <v>2275.08</v>
      </c>
      <c r="F117" s="13"/>
      <c r="G117" s="13"/>
      <c r="H117" s="13"/>
      <c r="I117" s="13"/>
      <c r="J117" s="57"/>
    </row>
    <row r="118" spans="1:10" hidden="1" x14ac:dyDescent="0.2">
      <c r="A118" s="63"/>
      <c r="B118" s="107" t="s">
        <v>91</v>
      </c>
      <c r="C118" s="13"/>
      <c r="D118" s="13"/>
      <c r="E118" s="108">
        <v>3561.5</v>
      </c>
      <c r="F118" s="13"/>
      <c r="G118" s="13"/>
      <c r="H118" s="13"/>
      <c r="I118" s="13"/>
      <c r="J118" s="57"/>
    </row>
    <row r="119" spans="1:10" hidden="1" x14ac:dyDescent="0.2">
      <c r="A119" s="63"/>
      <c r="B119" s="111" t="s">
        <v>106</v>
      </c>
      <c r="C119" s="13"/>
      <c r="D119" s="13"/>
      <c r="E119" s="13"/>
      <c r="F119" s="13"/>
      <c r="G119" s="13"/>
      <c r="H119" s="108">
        <v>16754.34</v>
      </c>
      <c r="I119" s="108"/>
      <c r="J119" s="57"/>
    </row>
    <row r="120" spans="1:10" hidden="1" x14ac:dyDescent="0.2">
      <c r="A120" s="63"/>
      <c r="B120" s="278" t="s">
        <v>117</v>
      </c>
      <c r="C120" s="279"/>
      <c r="D120" s="279"/>
      <c r="E120" s="279"/>
      <c r="F120" s="279"/>
      <c r="G120" s="279"/>
      <c r="H120" s="279"/>
      <c r="I120" s="279"/>
      <c r="J120" s="280"/>
    </row>
    <row r="121" spans="1:10" hidden="1" x14ac:dyDescent="0.2">
      <c r="A121" s="63"/>
      <c r="B121" s="278"/>
      <c r="C121" s="279"/>
      <c r="D121" s="279"/>
      <c r="E121" s="279"/>
      <c r="F121" s="279"/>
      <c r="G121" s="279"/>
      <c r="H121" s="279"/>
      <c r="I121" s="279"/>
      <c r="J121" s="280"/>
    </row>
    <row r="122" spans="1:10" hidden="1" x14ac:dyDescent="0.2">
      <c r="A122" s="63"/>
      <c r="B122" s="278" t="s">
        <v>167</v>
      </c>
      <c r="C122" s="279"/>
      <c r="D122" s="279"/>
      <c r="E122" s="279"/>
      <c r="F122" s="279"/>
      <c r="G122" s="279"/>
      <c r="H122" s="279"/>
      <c r="I122" s="279"/>
      <c r="J122" s="280"/>
    </row>
    <row r="123" spans="1:10" hidden="1" x14ac:dyDescent="0.2">
      <c r="A123" s="63"/>
      <c r="B123" s="278"/>
      <c r="C123" s="279"/>
      <c r="D123" s="279"/>
      <c r="E123" s="279"/>
      <c r="F123" s="279"/>
      <c r="G123" s="279"/>
      <c r="H123" s="279"/>
      <c r="I123" s="279"/>
      <c r="J123" s="280"/>
    </row>
    <row r="124" spans="1:10" ht="9" hidden="1" customHeight="1" x14ac:dyDescent="0.2">
      <c r="A124" s="124"/>
      <c r="B124" s="281" t="s">
        <v>160</v>
      </c>
      <c r="C124" s="282"/>
      <c r="D124" s="282"/>
      <c r="E124" s="282"/>
      <c r="F124" s="282"/>
      <c r="G124" s="282"/>
      <c r="H124" s="282"/>
      <c r="I124" s="282"/>
      <c r="J124" s="283"/>
    </row>
    <row r="125" spans="1:10" hidden="1" x14ac:dyDescent="0.2">
      <c r="A125" s="116">
        <v>43893</v>
      </c>
      <c r="B125" s="66" t="s">
        <v>176</v>
      </c>
      <c r="C125" s="55"/>
      <c r="D125" s="55"/>
      <c r="E125" s="55"/>
      <c r="F125" s="55"/>
      <c r="G125" s="55"/>
      <c r="H125" s="55"/>
      <c r="I125" s="55"/>
      <c r="J125" s="56"/>
    </row>
    <row r="126" spans="1:10" hidden="1" x14ac:dyDescent="0.2">
      <c r="A126" s="76" t="s">
        <v>174</v>
      </c>
      <c r="B126" s="111" t="s">
        <v>178</v>
      </c>
      <c r="C126" s="13"/>
      <c r="D126" s="13"/>
      <c r="E126" s="13"/>
      <c r="F126" s="13"/>
      <c r="G126" s="13"/>
      <c r="H126" s="13"/>
      <c r="I126" s="13"/>
      <c r="J126" s="57"/>
    </row>
    <row r="127" spans="1:10" hidden="1" x14ac:dyDescent="0.2">
      <c r="A127" s="63"/>
      <c r="B127" s="275" t="s">
        <v>158</v>
      </c>
      <c r="C127" s="276"/>
      <c r="D127" s="276"/>
      <c r="E127" s="276"/>
      <c r="F127" s="276"/>
      <c r="G127" s="276"/>
      <c r="H127" s="276"/>
      <c r="I127" s="276"/>
      <c r="J127" s="277"/>
    </row>
    <row r="128" spans="1:10" hidden="1" x14ac:dyDescent="0.2">
      <c r="A128" s="196" t="s">
        <v>29</v>
      </c>
      <c r="B128" s="123" t="s">
        <v>161</v>
      </c>
      <c r="C128" s="113"/>
      <c r="D128" s="113"/>
      <c r="E128" s="113"/>
      <c r="F128" s="113"/>
      <c r="G128" s="113"/>
      <c r="H128" s="113"/>
      <c r="I128" s="113"/>
      <c r="J128" s="114"/>
    </row>
    <row r="129" spans="1:10" hidden="1" x14ac:dyDescent="0.2">
      <c r="A129" s="197">
        <v>43901</v>
      </c>
      <c r="B129" s="107" t="s">
        <v>90</v>
      </c>
      <c r="C129" s="13"/>
      <c r="D129" s="13"/>
      <c r="E129" s="108">
        <v>2275.08</v>
      </c>
      <c r="F129" s="13"/>
      <c r="G129" s="13"/>
      <c r="H129" s="13"/>
      <c r="I129" s="13"/>
      <c r="J129" s="57"/>
    </row>
    <row r="130" spans="1:10" hidden="1" x14ac:dyDescent="0.2">
      <c r="A130" s="63"/>
      <c r="B130" s="107" t="s">
        <v>91</v>
      </c>
      <c r="C130" s="13"/>
      <c r="D130" s="13"/>
      <c r="E130" s="108">
        <v>3561.5</v>
      </c>
      <c r="F130" s="13"/>
      <c r="G130" s="13"/>
      <c r="H130" s="13"/>
      <c r="I130" s="13"/>
      <c r="J130" s="57"/>
    </row>
    <row r="131" spans="1:10" hidden="1" x14ac:dyDescent="0.2">
      <c r="A131" s="63"/>
      <c r="B131" s="111" t="s">
        <v>106</v>
      </c>
      <c r="C131" s="13"/>
      <c r="D131" s="13"/>
      <c r="E131" s="13"/>
      <c r="F131" s="13"/>
      <c r="G131" s="13"/>
      <c r="H131" s="108">
        <v>16754.34</v>
      </c>
      <c r="I131" s="108"/>
      <c r="J131" s="57"/>
    </row>
    <row r="132" spans="1:10" hidden="1" x14ac:dyDescent="0.2">
      <c r="A132" s="63"/>
      <c r="B132" s="278" t="s">
        <v>117</v>
      </c>
      <c r="C132" s="279"/>
      <c r="D132" s="279"/>
      <c r="E132" s="279"/>
      <c r="F132" s="279"/>
      <c r="G132" s="279"/>
      <c r="H132" s="279"/>
      <c r="I132" s="279"/>
      <c r="J132" s="280"/>
    </row>
    <row r="133" spans="1:10" hidden="1" x14ac:dyDescent="0.2">
      <c r="A133" s="63"/>
      <c r="B133" s="278"/>
      <c r="C133" s="279"/>
      <c r="D133" s="279"/>
      <c r="E133" s="279"/>
      <c r="F133" s="279"/>
      <c r="G133" s="279"/>
      <c r="H133" s="279"/>
      <c r="I133" s="279"/>
      <c r="J133" s="280"/>
    </row>
    <row r="134" spans="1:10" hidden="1" x14ac:dyDescent="0.2">
      <c r="A134" s="63"/>
      <c r="B134" s="278" t="s">
        <v>177</v>
      </c>
      <c r="C134" s="279"/>
      <c r="D134" s="279"/>
      <c r="E134" s="279"/>
      <c r="F134" s="279"/>
      <c r="G134" s="279"/>
      <c r="H134" s="279"/>
      <c r="I134" s="279"/>
      <c r="J134" s="280"/>
    </row>
    <row r="135" spans="1:10" hidden="1" x14ac:dyDescent="0.2">
      <c r="A135" s="63"/>
      <c r="B135" s="278"/>
      <c r="C135" s="279"/>
      <c r="D135" s="279"/>
      <c r="E135" s="279"/>
      <c r="F135" s="279"/>
      <c r="G135" s="279"/>
      <c r="H135" s="279"/>
      <c r="I135" s="279"/>
      <c r="J135" s="280"/>
    </row>
    <row r="136" spans="1:10" ht="6.75" hidden="1" customHeight="1" x14ac:dyDescent="0.2">
      <c r="A136" s="124"/>
      <c r="B136" s="281" t="s">
        <v>160</v>
      </c>
      <c r="C136" s="282"/>
      <c r="D136" s="282"/>
      <c r="E136" s="282"/>
      <c r="F136" s="282"/>
      <c r="G136" s="282"/>
      <c r="H136" s="282"/>
      <c r="I136" s="282"/>
      <c r="J136" s="283"/>
    </row>
    <row r="137" spans="1:10" hidden="1" x14ac:dyDescent="0.2"/>
    <row r="138" spans="1:10" x14ac:dyDescent="0.2">
      <c r="A138" s="116">
        <v>44253</v>
      </c>
      <c r="B138" s="66" t="s">
        <v>184</v>
      </c>
      <c r="C138" s="55"/>
      <c r="D138" s="55"/>
      <c r="E138" s="55"/>
      <c r="F138" s="55"/>
      <c r="G138" s="55"/>
      <c r="H138" s="55"/>
      <c r="I138" s="55"/>
      <c r="J138" s="56"/>
    </row>
    <row r="139" spans="1:10" x14ac:dyDescent="0.2">
      <c r="A139" s="76" t="s">
        <v>182</v>
      </c>
      <c r="B139" s="111" t="s">
        <v>178</v>
      </c>
      <c r="C139" s="13"/>
      <c r="D139" s="13"/>
      <c r="E139" s="13"/>
      <c r="F139" s="13"/>
      <c r="G139" s="13"/>
      <c r="H139" s="13"/>
      <c r="I139" s="13"/>
      <c r="J139" s="57"/>
    </row>
    <row r="140" spans="1:10" x14ac:dyDescent="0.2">
      <c r="A140" s="63"/>
      <c r="B140" s="275" t="s">
        <v>158</v>
      </c>
      <c r="C140" s="276"/>
      <c r="D140" s="276"/>
      <c r="E140" s="276"/>
      <c r="F140" s="276"/>
      <c r="G140" s="276"/>
      <c r="H140" s="276"/>
      <c r="I140" s="276"/>
      <c r="J140" s="277"/>
    </row>
    <row r="141" spans="1:10" x14ac:dyDescent="0.2">
      <c r="A141" s="196" t="s">
        <v>29</v>
      </c>
      <c r="B141" s="123" t="s">
        <v>161</v>
      </c>
      <c r="C141" s="217"/>
      <c r="D141" s="217"/>
      <c r="E141" s="217"/>
      <c r="F141" s="217"/>
      <c r="G141" s="217"/>
      <c r="H141" s="217"/>
      <c r="I141" s="217"/>
      <c r="J141" s="218"/>
    </row>
    <row r="142" spans="1:10" x14ac:dyDescent="0.2">
      <c r="A142" s="197">
        <v>44265</v>
      </c>
      <c r="B142" s="107" t="s">
        <v>90</v>
      </c>
      <c r="C142" s="13"/>
      <c r="D142" s="13"/>
      <c r="E142" s="108">
        <v>2275.08</v>
      </c>
      <c r="F142" s="13"/>
      <c r="G142" s="13"/>
      <c r="H142" s="13"/>
      <c r="I142" s="13"/>
      <c r="J142" s="57"/>
    </row>
    <row r="143" spans="1:10" x14ac:dyDescent="0.2">
      <c r="A143" s="63"/>
      <c r="B143" s="107" t="s">
        <v>91</v>
      </c>
      <c r="C143" s="13"/>
      <c r="D143" s="13"/>
      <c r="E143" s="108">
        <v>3561.5</v>
      </c>
      <c r="F143" s="13"/>
      <c r="G143" s="13"/>
      <c r="H143" s="13"/>
      <c r="I143" s="13"/>
      <c r="J143" s="57"/>
    </row>
    <row r="144" spans="1:10" x14ac:dyDescent="0.2">
      <c r="A144" s="63"/>
      <c r="B144" s="111" t="s">
        <v>106</v>
      </c>
      <c r="C144" s="13"/>
      <c r="D144" s="13"/>
      <c r="E144" s="13"/>
      <c r="F144" s="13"/>
      <c r="G144" s="13"/>
      <c r="H144" s="108">
        <v>16754.34</v>
      </c>
      <c r="I144" s="108"/>
      <c r="J144" s="57"/>
    </row>
    <row r="145" spans="1:10" x14ac:dyDescent="0.2">
      <c r="A145" s="63"/>
      <c r="B145" s="278" t="s">
        <v>117</v>
      </c>
      <c r="C145" s="279"/>
      <c r="D145" s="279"/>
      <c r="E145" s="279"/>
      <c r="F145" s="279"/>
      <c r="G145" s="279"/>
      <c r="H145" s="279"/>
      <c r="I145" s="279"/>
      <c r="J145" s="280"/>
    </row>
    <row r="146" spans="1:10" x14ac:dyDescent="0.2">
      <c r="A146" s="63"/>
      <c r="B146" s="278"/>
      <c r="C146" s="279"/>
      <c r="D146" s="279"/>
      <c r="E146" s="279"/>
      <c r="F146" s="279"/>
      <c r="G146" s="279"/>
      <c r="H146" s="279"/>
      <c r="I146" s="279"/>
      <c r="J146" s="280"/>
    </row>
    <row r="147" spans="1:10" x14ac:dyDescent="0.2">
      <c r="A147" s="63"/>
      <c r="B147" s="278" t="s">
        <v>177</v>
      </c>
      <c r="C147" s="279"/>
      <c r="D147" s="279"/>
      <c r="E147" s="279"/>
      <c r="F147" s="279"/>
      <c r="G147" s="279"/>
      <c r="H147" s="279"/>
      <c r="I147" s="279"/>
      <c r="J147" s="280"/>
    </row>
    <row r="148" spans="1:10" x14ac:dyDescent="0.2">
      <c r="A148" s="63"/>
      <c r="B148" s="278"/>
      <c r="C148" s="279"/>
      <c r="D148" s="279"/>
      <c r="E148" s="279"/>
      <c r="F148" s="279"/>
      <c r="G148" s="279"/>
      <c r="H148" s="279"/>
      <c r="I148" s="279"/>
      <c r="J148" s="280"/>
    </row>
    <row r="149" spans="1:10" ht="96.75" customHeight="1" x14ac:dyDescent="0.2">
      <c r="A149" s="124"/>
      <c r="B149" s="281" t="s">
        <v>160</v>
      </c>
      <c r="C149" s="282"/>
      <c r="D149" s="282"/>
      <c r="E149" s="282"/>
      <c r="F149" s="282"/>
      <c r="G149" s="282"/>
      <c r="H149" s="282"/>
      <c r="I149" s="282"/>
      <c r="J149" s="283"/>
    </row>
    <row r="150" spans="1:10" ht="6.75" customHeight="1" x14ac:dyDescent="0.2"/>
    <row r="151" spans="1:10" ht="58.5" customHeight="1" x14ac:dyDescent="0.2">
      <c r="A151" s="324" t="s">
        <v>186</v>
      </c>
      <c r="B151" s="327" t="s">
        <v>185</v>
      </c>
      <c r="C151" s="328"/>
      <c r="D151" s="328"/>
      <c r="E151" s="328"/>
      <c r="F151" s="328"/>
      <c r="G151" s="328"/>
      <c r="H151" s="328"/>
      <c r="I151" s="328"/>
      <c r="J151" s="328"/>
    </row>
    <row r="152" spans="1:10" x14ac:dyDescent="0.2">
      <c r="A152" s="325"/>
      <c r="B152" s="240" t="s">
        <v>187</v>
      </c>
      <c r="C152" s="225"/>
      <c r="D152" s="225"/>
      <c r="E152" s="225"/>
      <c r="F152" s="225"/>
      <c r="G152" s="225"/>
      <c r="H152" s="225"/>
      <c r="I152" s="243"/>
      <c r="J152" s="226"/>
    </row>
    <row r="153" spans="1:10" ht="15.75" x14ac:dyDescent="0.2">
      <c r="A153" s="325"/>
      <c r="B153" s="241" t="s">
        <v>188</v>
      </c>
      <c r="C153" s="227"/>
      <c r="D153" s="227"/>
      <c r="E153" s="227"/>
      <c r="F153" s="227"/>
      <c r="G153" s="227"/>
      <c r="H153" s="227"/>
      <c r="I153" s="227"/>
      <c r="J153" s="228"/>
    </row>
    <row r="154" spans="1:10" x14ac:dyDescent="0.2">
      <c r="A154" s="325"/>
      <c r="B154" s="242" t="s">
        <v>189</v>
      </c>
      <c r="C154" s="229"/>
      <c r="D154" s="229"/>
      <c r="E154" s="229"/>
      <c r="F154" s="229"/>
      <c r="G154" s="229"/>
      <c r="H154" s="229"/>
      <c r="I154" s="229"/>
      <c r="J154" s="230"/>
    </row>
    <row r="155" spans="1:10" ht="23.25" customHeight="1" x14ac:dyDescent="0.2">
      <c r="A155" s="325"/>
      <c r="B155" s="321" t="s">
        <v>193</v>
      </c>
      <c r="C155" s="322"/>
      <c r="D155" s="322"/>
      <c r="E155" s="322"/>
      <c r="F155" s="322"/>
      <c r="G155" s="322"/>
      <c r="H155" s="322"/>
      <c r="I155" s="322"/>
      <c r="J155" s="323"/>
    </row>
    <row r="156" spans="1:10" ht="30" customHeight="1" x14ac:dyDescent="0.2">
      <c r="A156" s="325"/>
      <c r="B156" s="260"/>
      <c r="C156" s="261"/>
      <c r="D156" s="261"/>
      <c r="E156" s="261"/>
      <c r="F156" s="261"/>
      <c r="G156" s="261"/>
      <c r="H156" s="261"/>
      <c r="I156" s="261"/>
      <c r="J156" s="262"/>
    </row>
    <row r="157" spans="1:10" ht="12.75" customHeight="1" x14ac:dyDescent="0.2">
      <c r="A157" s="325"/>
      <c r="B157" s="260" t="s">
        <v>191</v>
      </c>
      <c r="C157" s="261"/>
      <c r="D157" s="261"/>
      <c r="E157" s="261"/>
      <c r="F157" s="261"/>
      <c r="G157" s="261"/>
      <c r="H157" s="261"/>
      <c r="I157" s="261"/>
      <c r="J157" s="262"/>
    </row>
    <row r="158" spans="1:10" ht="12.75" customHeight="1" x14ac:dyDescent="0.2">
      <c r="A158" s="325"/>
      <c r="B158" s="260"/>
      <c r="C158" s="261"/>
      <c r="D158" s="261"/>
      <c r="E158" s="261"/>
      <c r="F158" s="261"/>
      <c r="G158" s="261"/>
      <c r="H158" s="261"/>
      <c r="I158" s="261"/>
      <c r="J158" s="262"/>
    </row>
    <row r="159" spans="1:10" ht="17.25" customHeight="1" x14ac:dyDescent="0.2">
      <c r="A159" s="325"/>
      <c r="B159" s="260" t="s">
        <v>192</v>
      </c>
      <c r="C159" s="261"/>
      <c r="D159" s="261"/>
      <c r="E159" s="261"/>
      <c r="F159" s="261"/>
      <c r="G159" s="261"/>
      <c r="H159" s="261"/>
      <c r="I159" s="261"/>
      <c r="J159" s="262"/>
    </row>
    <row r="160" spans="1:10" ht="24" customHeight="1" x14ac:dyDescent="0.2">
      <c r="A160" s="326"/>
      <c r="B160" s="263"/>
      <c r="C160" s="264"/>
      <c r="D160" s="264"/>
      <c r="E160" s="264"/>
      <c r="F160" s="264"/>
      <c r="G160" s="264"/>
      <c r="H160" s="264"/>
      <c r="I160" s="264"/>
      <c r="J160" s="265"/>
    </row>
    <row r="161" spans="1:10" ht="15" customHeight="1" x14ac:dyDescent="0.2">
      <c r="A161" s="254" t="s">
        <v>201</v>
      </c>
      <c r="B161" s="266" t="s">
        <v>200</v>
      </c>
      <c r="C161" s="267"/>
      <c r="D161" s="267"/>
      <c r="E161" s="267"/>
      <c r="F161" s="267"/>
      <c r="G161" s="267"/>
      <c r="H161" s="267"/>
      <c r="I161" s="267"/>
      <c r="J161" s="268"/>
    </row>
    <row r="162" spans="1:10" ht="12.75" customHeight="1" x14ac:dyDescent="0.2">
      <c r="A162" s="255"/>
      <c r="B162" s="260" t="s">
        <v>194</v>
      </c>
      <c r="C162" s="261"/>
      <c r="D162" s="261"/>
      <c r="E162" s="261"/>
      <c r="F162" s="261"/>
      <c r="G162" s="261"/>
      <c r="H162" s="261"/>
      <c r="I162" s="261"/>
      <c r="J162" s="262"/>
    </row>
    <row r="163" spans="1:10" x14ac:dyDescent="0.2">
      <c r="A163" s="255"/>
      <c r="B163" s="260"/>
      <c r="C163" s="261"/>
      <c r="D163" s="261"/>
      <c r="E163" s="261"/>
      <c r="F163" s="261"/>
      <c r="G163" s="261"/>
      <c r="H163" s="261"/>
      <c r="I163" s="261"/>
      <c r="J163" s="262"/>
    </row>
    <row r="164" spans="1:10" x14ac:dyDescent="0.2">
      <c r="A164" s="255"/>
      <c r="B164" s="260"/>
      <c r="C164" s="261"/>
      <c r="D164" s="261"/>
      <c r="E164" s="261"/>
      <c r="F164" s="261"/>
      <c r="G164" s="261"/>
      <c r="H164" s="261"/>
      <c r="I164" s="261"/>
      <c r="J164" s="262"/>
    </row>
    <row r="165" spans="1:10" x14ac:dyDescent="0.2">
      <c r="A165" s="256"/>
      <c r="B165" s="263"/>
      <c r="C165" s="264"/>
      <c r="D165" s="264"/>
      <c r="E165" s="264"/>
      <c r="F165" s="264"/>
      <c r="G165" s="264"/>
      <c r="H165" s="264"/>
      <c r="I165" s="264"/>
      <c r="J165" s="265"/>
    </row>
    <row r="167" spans="1:10" ht="18.75" customHeight="1" x14ac:dyDescent="0.2">
      <c r="A167" s="257" t="s">
        <v>202</v>
      </c>
      <c r="B167" s="272" t="s">
        <v>195</v>
      </c>
      <c r="C167" s="273"/>
      <c r="D167" s="273"/>
      <c r="E167" s="273"/>
      <c r="F167" s="273"/>
      <c r="G167" s="273"/>
      <c r="H167" s="273"/>
      <c r="I167" s="273"/>
      <c r="J167" s="274"/>
    </row>
    <row r="168" spans="1:10" ht="18.75" customHeight="1" x14ac:dyDescent="0.2">
      <c r="A168" s="258"/>
      <c r="B168" s="269" t="s">
        <v>196</v>
      </c>
      <c r="C168" s="270"/>
      <c r="D168" s="270"/>
      <c r="E168" s="270"/>
      <c r="F168" s="270"/>
      <c r="G168" s="270"/>
      <c r="H168" s="270"/>
      <c r="I168" s="270"/>
      <c r="J168" s="271"/>
    </row>
    <row r="169" spans="1:10" ht="18.75" customHeight="1" x14ac:dyDescent="0.2">
      <c r="A169" s="258"/>
      <c r="B169" s="245" t="s">
        <v>197</v>
      </c>
      <c r="C169" s="246"/>
      <c r="D169" s="246"/>
      <c r="E169" s="246"/>
      <c r="F169" s="246"/>
      <c r="G169" s="246"/>
      <c r="H169" s="246"/>
      <c r="I169" s="246"/>
      <c r="J169" s="247"/>
    </row>
    <row r="170" spans="1:10" ht="18.75" customHeight="1" x14ac:dyDescent="0.2">
      <c r="A170" s="258"/>
      <c r="B170" s="248" t="s">
        <v>198</v>
      </c>
      <c r="C170" s="249"/>
      <c r="D170" s="249"/>
      <c r="E170" s="249"/>
      <c r="F170" s="249"/>
      <c r="G170" s="249"/>
      <c r="H170" s="249"/>
      <c r="I170" s="249"/>
      <c r="J170" s="250"/>
    </row>
    <row r="171" spans="1:10" ht="18.75" customHeight="1" x14ac:dyDescent="0.2">
      <c r="A171" s="259"/>
      <c r="B171" s="251" t="s">
        <v>199</v>
      </c>
      <c r="C171" s="252"/>
      <c r="D171" s="252"/>
      <c r="E171" s="252"/>
      <c r="F171" s="252"/>
      <c r="G171" s="252"/>
      <c r="H171" s="252"/>
      <c r="I171" s="252"/>
      <c r="J171" s="253"/>
    </row>
    <row r="172" spans="1:10" ht="15" x14ac:dyDescent="0.2">
      <c r="B172" s="244"/>
    </row>
  </sheetData>
  <sheetProtection algorithmName="SHA-512" hashValue="rgMuB6WFoIZtjodbgbHmpDsD4lvlsX1fYtNcFcxnv9oFlgqDmf4ecNX5mME5aMkkRF5mlcDgwpEt7MT5Npo00w==" saltValue="Kml1grllNb6NRPrtiOtUMA==" spinCount="100000" sheet="1" formatCells="0" formatColumns="0" formatRows="0" selectLockedCells="1"/>
  <mergeCells count="65">
    <mergeCell ref="B155:J156"/>
    <mergeCell ref="B157:J158"/>
    <mergeCell ref="B159:J160"/>
    <mergeCell ref="A151:A160"/>
    <mergeCell ref="B151:J151"/>
    <mergeCell ref="B147:J148"/>
    <mergeCell ref="B149:J149"/>
    <mergeCell ref="B1:J1"/>
    <mergeCell ref="B95:J96"/>
    <mergeCell ref="B97:J98"/>
    <mergeCell ref="B99:J99"/>
    <mergeCell ref="B90:J90"/>
    <mergeCell ref="G50:J50"/>
    <mergeCell ref="B5:J5"/>
    <mergeCell ref="G16:J16"/>
    <mergeCell ref="G15:J15"/>
    <mergeCell ref="B2:J2"/>
    <mergeCell ref="G7:J7"/>
    <mergeCell ref="G8:J8"/>
    <mergeCell ref="G9:J9"/>
    <mergeCell ref="B4:J4"/>
    <mergeCell ref="G14:J14"/>
    <mergeCell ref="B140:J140"/>
    <mergeCell ref="B145:J146"/>
    <mergeCell ref="A85:A87"/>
    <mergeCell ref="B85:J86"/>
    <mergeCell ref="A17:A24"/>
    <mergeCell ref="B68:J69"/>
    <mergeCell ref="B70:J71"/>
    <mergeCell ref="B72:J72"/>
    <mergeCell ref="B63:J63"/>
    <mergeCell ref="B57:J57"/>
    <mergeCell ref="B75:J75"/>
    <mergeCell ref="B80:J81"/>
    <mergeCell ref="B82:J83"/>
    <mergeCell ref="B84:J84"/>
    <mergeCell ref="G52:J52"/>
    <mergeCell ref="G17:J17"/>
    <mergeCell ref="B43:J43"/>
    <mergeCell ref="B37:J37"/>
    <mergeCell ref="B127:J127"/>
    <mergeCell ref="B132:J133"/>
    <mergeCell ref="B134:J135"/>
    <mergeCell ref="B136:J136"/>
    <mergeCell ref="G18:J18"/>
    <mergeCell ref="B115:J115"/>
    <mergeCell ref="B120:J121"/>
    <mergeCell ref="B122:J123"/>
    <mergeCell ref="B124:J124"/>
    <mergeCell ref="B110:J111"/>
    <mergeCell ref="B112:J112"/>
    <mergeCell ref="B103:J103"/>
    <mergeCell ref="B108:J109"/>
    <mergeCell ref="G53:J53"/>
    <mergeCell ref="B87:J87"/>
    <mergeCell ref="G51:J51"/>
    <mergeCell ref="B169:J169"/>
    <mergeCell ref="B170:J170"/>
    <mergeCell ref="B171:J171"/>
    <mergeCell ref="A161:A165"/>
    <mergeCell ref="A167:A171"/>
    <mergeCell ref="B162:J165"/>
    <mergeCell ref="B161:J161"/>
    <mergeCell ref="B168:J168"/>
    <mergeCell ref="B167:J167"/>
  </mergeCells>
  <phoneticPr fontId="2" type="noConversion"/>
  <hyperlinks>
    <hyperlink ref="B3" r:id="rId1"/>
    <hyperlink ref="B153" r:id="rId2" location="/" display="/"/>
  </hyperlinks>
  <pageMargins left="0.78740157480314965" right="0.78740157480314965" top="0.98425196850393704" bottom="0.98425196850393704" header="0.51181102362204722" footer="0.51181102362204722"/>
  <pageSetup paperSize="9" scale="80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zoomScale="85" zoomScaleNormal="85" zoomScalePageLayoutView="55" workbookViewId="0">
      <selection activeCell="I8" sqref="I8"/>
    </sheetView>
  </sheetViews>
  <sheetFormatPr defaultRowHeight="12.75" x14ac:dyDescent="0.2"/>
  <cols>
    <col min="1" max="1" width="11" customWidth="1"/>
    <col min="2" max="2" width="10.85546875" customWidth="1"/>
    <col min="3" max="3" width="15.140625" customWidth="1"/>
    <col min="4" max="4" width="14.28515625" bestFit="1" customWidth="1"/>
    <col min="5" max="5" width="2.28515625" customWidth="1"/>
    <col min="8" max="8" width="18.7109375" customWidth="1"/>
    <col min="9" max="9" width="15.28515625" bestFit="1" customWidth="1"/>
    <col min="10" max="10" width="3.28515625" customWidth="1"/>
    <col min="13" max="13" width="17.5703125" bestFit="1" customWidth="1"/>
    <col min="14" max="14" width="10.28515625" bestFit="1" customWidth="1"/>
  </cols>
  <sheetData>
    <row r="1" spans="1:14" ht="18.75" thickBot="1" x14ac:dyDescent="0.3">
      <c r="A1" s="329" t="s">
        <v>180</v>
      </c>
      <c r="B1" s="330"/>
      <c r="C1" s="330"/>
      <c r="D1" s="330"/>
      <c r="E1" s="330"/>
      <c r="F1" s="330"/>
      <c r="G1" s="330"/>
      <c r="H1" s="330"/>
      <c r="I1" s="331"/>
    </row>
    <row r="2" spans="1:14" ht="21" thickBot="1" x14ac:dyDescent="0.35">
      <c r="A2" s="332" t="s">
        <v>129</v>
      </c>
      <c r="B2" s="333"/>
      <c r="C2" s="333"/>
      <c r="D2" s="333"/>
      <c r="E2" s="333"/>
      <c r="F2" s="333"/>
      <c r="G2" s="333"/>
      <c r="H2" s="333"/>
      <c r="I2" s="334"/>
    </row>
    <row r="3" spans="1:14" ht="21" thickBot="1" x14ac:dyDescent="0.35">
      <c r="A3" s="142" t="s">
        <v>131</v>
      </c>
      <c r="B3" s="339"/>
      <c r="C3" s="340"/>
      <c r="D3" s="340"/>
      <c r="E3" s="340"/>
      <c r="F3" s="341"/>
      <c r="G3" s="142" t="s">
        <v>6</v>
      </c>
      <c r="H3" s="342"/>
      <c r="I3" s="343"/>
    </row>
    <row r="4" spans="1:14" ht="3.75" customHeight="1" thickBot="1" x14ac:dyDescent="0.35">
      <c r="A4" s="141"/>
      <c r="B4" s="141"/>
      <c r="C4" s="141"/>
      <c r="D4" s="141"/>
      <c r="E4" s="141"/>
      <c r="F4" s="141"/>
      <c r="G4" s="141"/>
      <c r="H4" s="141"/>
      <c r="I4" s="141"/>
    </row>
    <row r="5" spans="1:14" x14ac:dyDescent="0.2">
      <c r="A5" s="148" t="s">
        <v>121</v>
      </c>
      <c r="B5" s="149"/>
      <c r="C5" s="344"/>
      <c r="D5" s="345"/>
      <c r="F5" s="148" t="s">
        <v>121</v>
      </c>
      <c r="G5" s="149"/>
      <c r="H5" s="344"/>
      <c r="I5" s="345"/>
      <c r="K5" s="117"/>
      <c r="M5" s="117"/>
    </row>
    <row r="6" spans="1:14" x14ac:dyDescent="0.2">
      <c r="A6" s="150" t="s">
        <v>122</v>
      </c>
      <c r="B6" s="140"/>
      <c r="C6" s="335"/>
      <c r="D6" s="336"/>
      <c r="F6" s="150" t="s">
        <v>122</v>
      </c>
      <c r="G6" s="140"/>
      <c r="H6" s="335"/>
      <c r="I6" s="336"/>
      <c r="K6" s="117"/>
      <c r="M6" s="117"/>
    </row>
    <row r="7" spans="1:14" x14ac:dyDescent="0.2">
      <c r="A7" s="150" t="s">
        <v>125</v>
      </c>
      <c r="B7" s="138"/>
      <c r="C7" s="139"/>
      <c r="D7" s="151">
        <v>0</v>
      </c>
      <c r="F7" s="150" t="s">
        <v>125</v>
      </c>
      <c r="G7" s="138"/>
      <c r="H7" s="139"/>
      <c r="I7" s="151">
        <v>0</v>
      </c>
      <c r="K7" s="117"/>
      <c r="M7" s="131"/>
      <c r="N7" s="1"/>
    </row>
    <row r="8" spans="1:14" x14ac:dyDescent="0.2">
      <c r="A8" s="150" t="s">
        <v>123</v>
      </c>
      <c r="B8" s="138"/>
      <c r="C8" s="140"/>
      <c r="D8" s="151">
        <v>0</v>
      </c>
      <c r="F8" s="150" t="s">
        <v>123</v>
      </c>
      <c r="G8" s="138"/>
      <c r="H8" s="140"/>
      <c r="I8" s="151">
        <v>0</v>
      </c>
      <c r="K8" s="117"/>
      <c r="N8" s="1"/>
    </row>
    <row r="9" spans="1:14" x14ac:dyDescent="0.2">
      <c r="A9" s="150" t="s">
        <v>124</v>
      </c>
      <c r="B9" s="138"/>
      <c r="C9" s="140"/>
      <c r="D9" s="151">
        <v>0</v>
      </c>
      <c r="F9" s="150" t="s">
        <v>124</v>
      </c>
      <c r="G9" s="138"/>
      <c r="H9" s="140"/>
      <c r="I9" s="151">
        <v>0</v>
      </c>
      <c r="K9" s="117"/>
      <c r="N9" s="1"/>
    </row>
    <row r="10" spans="1:14" x14ac:dyDescent="0.2">
      <c r="A10" s="150" t="s">
        <v>126</v>
      </c>
      <c r="B10" s="138"/>
      <c r="C10" s="140"/>
      <c r="D10" s="151">
        <v>0</v>
      </c>
      <c r="F10" s="150" t="s">
        <v>126</v>
      </c>
      <c r="G10" s="138"/>
      <c r="H10" s="140"/>
      <c r="I10" s="151">
        <v>0</v>
      </c>
      <c r="K10" s="117"/>
      <c r="N10" s="1"/>
    </row>
    <row r="11" spans="1:14" x14ac:dyDescent="0.2">
      <c r="A11" s="150" t="s">
        <v>132</v>
      </c>
      <c r="B11" s="138"/>
      <c r="C11" s="140"/>
      <c r="D11" s="151">
        <v>0</v>
      </c>
      <c r="F11" s="150" t="s">
        <v>132</v>
      </c>
      <c r="G11" s="138"/>
      <c r="H11" s="140"/>
      <c r="I11" s="151">
        <v>0</v>
      </c>
      <c r="K11" s="117"/>
      <c r="N11" s="1"/>
    </row>
    <row r="12" spans="1:14" ht="13.5" thickBot="1" x14ac:dyDescent="0.25">
      <c r="A12" s="136" t="s">
        <v>128</v>
      </c>
      <c r="B12" s="137"/>
      <c r="C12" s="137"/>
      <c r="D12" s="152">
        <v>0</v>
      </c>
      <c r="F12" s="136" t="s">
        <v>128</v>
      </c>
      <c r="G12" s="137"/>
      <c r="H12" s="137"/>
      <c r="I12" s="152">
        <v>0</v>
      </c>
      <c r="K12" s="117"/>
      <c r="N12" s="1"/>
    </row>
    <row r="13" spans="1:14" ht="13.5" thickBot="1" x14ac:dyDescent="0.25"/>
    <row r="14" spans="1:14" x14ac:dyDescent="0.2">
      <c r="A14" s="148" t="s">
        <v>121</v>
      </c>
      <c r="B14" s="149"/>
      <c r="C14" s="344"/>
      <c r="D14" s="345"/>
      <c r="F14" s="148" t="s">
        <v>121</v>
      </c>
      <c r="G14" s="149"/>
      <c r="H14" s="344"/>
      <c r="I14" s="345"/>
    </row>
    <row r="15" spans="1:14" x14ac:dyDescent="0.2">
      <c r="A15" s="150" t="s">
        <v>122</v>
      </c>
      <c r="B15" s="140"/>
      <c r="C15" s="337"/>
      <c r="D15" s="338"/>
      <c r="F15" s="150" t="s">
        <v>122</v>
      </c>
      <c r="G15" s="140"/>
      <c r="H15" s="335"/>
      <c r="I15" s="336"/>
    </row>
    <row r="16" spans="1:14" x14ac:dyDescent="0.2">
      <c r="A16" s="150" t="s">
        <v>125</v>
      </c>
      <c r="B16" s="138"/>
      <c r="C16" s="139"/>
      <c r="D16" s="151">
        <v>0</v>
      </c>
      <c r="F16" s="150" t="s">
        <v>125</v>
      </c>
      <c r="G16" s="138"/>
      <c r="H16" s="139"/>
      <c r="I16" s="151">
        <v>0</v>
      </c>
    </row>
    <row r="17" spans="1:9" x14ac:dyDescent="0.2">
      <c r="A17" s="150" t="s">
        <v>123</v>
      </c>
      <c r="B17" s="138"/>
      <c r="C17" s="140"/>
      <c r="D17" s="151">
        <v>0</v>
      </c>
      <c r="F17" s="150" t="s">
        <v>123</v>
      </c>
      <c r="G17" s="138"/>
      <c r="H17" s="140"/>
      <c r="I17" s="151">
        <v>0</v>
      </c>
    </row>
    <row r="18" spans="1:9" x14ac:dyDescent="0.2">
      <c r="A18" s="150" t="s">
        <v>124</v>
      </c>
      <c r="B18" s="138"/>
      <c r="C18" s="140"/>
      <c r="D18" s="151">
        <v>0</v>
      </c>
      <c r="F18" s="150" t="s">
        <v>124</v>
      </c>
      <c r="G18" s="138"/>
      <c r="H18" s="140"/>
      <c r="I18" s="151">
        <v>0</v>
      </c>
    </row>
    <row r="19" spans="1:9" x14ac:dyDescent="0.2">
      <c r="A19" s="150" t="s">
        <v>126</v>
      </c>
      <c r="B19" s="138"/>
      <c r="C19" s="140"/>
      <c r="D19" s="151">
        <v>0</v>
      </c>
      <c r="F19" s="150" t="s">
        <v>126</v>
      </c>
      <c r="G19" s="138"/>
      <c r="H19" s="140"/>
      <c r="I19" s="151">
        <v>0</v>
      </c>
    </row>
    <row r="20" spans="1:9" x14ac:dyDescent="0.2">
      <c r="A20" s="150" t="s">
        <v>132</v>
      </c>
      <c r="B20" s="138"/>
      <c r="C20" s="140"/>
      <c r="D20" s="151">
        <v>0</v>
      </c>
      <c r="F20" s="150" t="s">
        <v>132</v>
      </c>
      <c r="G20" s="138"/>
      <c r="H20" s="140"/>
      <c r="I20" s="151">
        <v>0</v>
      </c>
    </row>
    <row r="21" spans="1:9" ht="13.5" thickBot="1" x14ac:dyDescent="0.25">
      <c r="A21" s="136" t="s">
        <v>128</v>
      </c>
      <c r="B21" s="137"/>
      <c r="C21" s="137"/>
      <c r="D21" s="152">
        <v>0</v>
      </c>
      <c r="F21" s="136" t="s">
        <v>128</v>
      </c>
      <c r="G21" s="137"/>
      <c r="H21" s="137"/>
      <c r="I21" s="152">
        <v>0</v>
      </c>
    </row>
    <row r="22" spans="1:9" ht="13.5" thickBot="1" x14ac:dyDescent="0.25"/>
    <row r="23" spans="1:9" ht="21" thickBot="1" x14ac:dyDescent="0.35">
      <c r="A23" s="346" t="s">
        <v>130</v>
      </c>
      <c r="B23" s="347"/>
      <c r="C23" s="347"/>
      <c r="D23" s="347"/>
      <c r="E23" s="333"/>
      <c r="F23" s="333"/>
      <c r="G23" s="333"/>
      <c r="H23" s="333"/>
      <c r="I23" s="334"/>
    </row>
    <row r="24" spans="1:9" ht="21" thickBot="1" x14ac:dyDescent="0.35">
      <c r="A24" s="141" t="s">
        <v>131</v>
      </c>
      <c r="B24" s="339"/>
      <c r="C24" s="340"/>
      <c r="D24" s="340"/>
      <c r="E24" s="340"/>
      <c r="F24" s="341"/>
      <c r="G24" s="142" t="s">
        <v>6</v>
      </c>
      <c r="H24" s="342"/>
      <c r="I24" s="343"/>
    </row>
    <row r="25" spans="1:9" ht="3.75" customHeight="1" thickBot="1" x14ac:dyDescent="0.35">
      <c r="A25" s="141"/>
      <c r="B25" s="141"/>
      <c r="C25" s="141"/>
      <c r="D25" s="141"/>
      <c r="E25" s="141"/>
      <c r="F25" s="141"/>
      <c r="G25" s="141"/>
      <c r="H25" s="141"/>
      <c r="I25" s="141"/>
    </row>
    <row r="26" spans="1:9" x14ac:dyDescent="0.2">
      <c r="A26" s="148" t="s">
        <v>121</v>
      </c>
      <c r="B26" s="149"/>
      <c r="C26" s="344"/>
      <c r="D26" s="345"/>
      <c r="F26" s="148" t="s">
        <v>121</v>
      </c>
      <c r="G26" s="149"/>
      <c r="H26" s="344"/>
      <c r="I26" s="345"/>
    </row>
    <row r="27" spans="1:9" x14ac:dyDescent="0.2">
      <c r="A27" s="150" t="s">
        <v>122</v>
      </c>
      <c r="B27" s="140"/>
      <c r="C27" s="335"/>
      <c r="D27" s="336"/>
      <c r="F27" s="150" t="s">
        <v>122</v>
      </c>
      <c r="G27" s="140"/>
      <c r="H27" s="335"/>
      <c r="I27" s="336"/>
    </row>
    <row r="28" spans="1:9" x14ac:dyDescent="0.2">
      <c r="A28" s="150" t="s">
        <v>125</v>
      </c>
      <c r="B28" s="138"/>
      <c r="C28" s="139"/>
      <c r="D28" s="151">
        <v>0</v>
      </c>
      <c r="F28" s="150" t="s">
        <v>125</v>
      </c>
      <c r="G28" s="138"/>
      <c r="H28" s="139"/>
      <c r="I28" s="151">
        <v>0</v>
      </c>
    </row>
    <row r="29" spans="1:9" x14ac:dyDescent="0.2">
      <c r="A29" s="150" t="s">
        <v>123</v>
      </c>
      <c r="B29" s="138"/>
      <c r="C29" s="140"/>
      <c r="D29" s="151">
        <v>0</v>
      </c>
      <c r="F29" s="150" t="s">
        <v>123</v>
      </c>
      <c r="G29" s="138"/>
      <c r="H29" s="140"/>
      <c r="I29" s="151">
        <v>0</v>
      </c>
    </row>
    <row r="30" spans="1:9" x14ac:dyDescent="0.2">
      <c r="A30" s="150" t="s">
        <v>124</v>
      </c>
      <c r="B30" s="138"/>
      <c r="C30" s="140"/>
      <c r="D30" s="151">
        <v>0</v>
      </c>
      <c r="F30" s="150" t="s">
        <v>124</v>
      </c>
      <c r="G30" s="138"/>
      <c r="H30" s="140"/>
      <c r="I30" s="151">
        <v>0</v>
      </c>
    </row>
    <row r="31" spans="1:9" x14ac:dyDescent="0.2">
      <c r="A31" s="150" t="s">
        <v>126</v>
      </c>
      <c r="B31" s="138"/>
      <c r="C31" s="140"/>
      <c r="D31" s="151">
        <v>0</v>
      </c>
      <c r="F31" s="150" t="s">
        <v>126</v>
      </c>
      <c r="G31" s="138"/>
      <c r="H31" s="140"/>
      <c r="I31" s="151">
        <v>0</v>
      </c>
    </row>
    <row r="32" spans="1:9" x14ac:dyDescent="0.2">
      <c r="A32" s="150" t="s">
        <v>127</v>
      </c>
      <c r="B32" s="138"/>
      <c r="C32" s="140"/>
      <c r="D32" s="151">
        <v>0</v>
      </c>
      <c r="F32" s="150" t="s">
        <v>127</v>
      </c>
      <c r="G32" s="138"/>
      <c r="H32" s="140"/>
      <c r="I32" s="151">
        <v>0</v>
      </c>
    </row>
    <row r="33" spans="1:9" ht="13.5" thickBot="1" x14ac:dyDescent="0.25">
      <c r="A33" s="136" t="s">
        <v>128</v>
      </c>
      <c r="B33" s="137"/>
      <c r="C33" s="137"/>
      <c r="D33" s="152">
        <v>0</v>
      </c>
      <c r="F33" s="136" t="s">
        <v>128</v>
      </c>
      <c r="G33" s="137"/>
      <c r="H33" s="137"/>
      <c r="I33" s="152">
        <v>0</v>
      </c>
    </row>
    <row r="34" spans="1:9" ht="9" customHeight="1" thickBot="1" x14ac:dyDescent="0.25"/>
    <row r="35" spans="1:9" x14ac:dyDescent="0.2">
      <c r="A35" s="148" t="s">
        <v>121</v>
      </c>
      <c r="B35" s="149"/>
      <c r="C35" s="344"/>
      <c r="D35" s="345"/>
      <c r="F35" s="148" t="s">
        <v>121</v>
      </c>
      <c r="G35" s="149"/>
      <c r="H35" s="344"/>
      <c r="I35" s="345"/>
    </row>
    <row r="36" spans="1:9" x14ac:dyDescent="0.2">
      <c r="A36" s="150" t="s">
        <v>122</v>
      </c>
      <c r="B36" s="140"/>
      <c r="C36" s="335"/>
      <c r="D36" s="336"/>
      <c r="F36" s="150" t="s">
        <v>122</v>
      </c>
      <c r="G36" s="140"/>
      <c r="H36" s="335"/>
      <c r="I36" s="336"/>
    </row>
    <row r="37" spans="1:9" x14ac:dyDescent="0.2">
      <c r="A37" s="150" t="s">
        <v>125</v>
      </c>
      <c r="B37" s="138"/>
      <c r="C37" s="139"/>
      <c r="D37" s="151">
        <v>0</v>
      </c>
      <c r="F37" s="150" t="s">
        <v>125</v>
      </c>
      <c r="G37" s="138"/>
      <c r="H37" s="139"/>
      <c r="I37" s="151">
        <v>0</v>
      </c>
    </row>
    <row r="38" spans="1:9" x14ac:dyDescent="0.2">
      <c r="A38" s="150" t="s">
        <v>123</v>
      </c>
      <c r="B38" s="138"/>
      <c r="C38" s="140"/>
      <c r="D38" s="151">
        <v>0</v>
      </c>
      <c r="F38" s="150" t="s">
        <v>123</v>
      </c>
      <c r="G38" s="138"/>
      <c r="H38" s="140"/>
      <c r="I38" s="151">
        <v>0</v>
      </c>
    </row>
    <row r="39" spans="1:9" x14ac:dyDescent="0.2">
      <c r="A39" s="150" t="s">
        <v>124</v>
      </c>
      <c r="B39" s="138"/>
      <c r="C39" s="140"/>
      <c r="D39" s="151">
        <v>0</v>
      </c>
      <c r="F39" s="150" t="s">
        <v>124</v>
      </c>
      <c r="G39" s="138"/>
      <c r="H39" s="140"/>
      <c r="I39" s="151">
        <v>0</v>
      </c>
    </row>
    <row r="40" spans="1:9" x14ac:dyDescent="0.2">
      <c r="A40" s="150" t="s">
        <v>126</v>
      </c>
      <c r="B40" s="138"/>
      <c r="C40" s="140"/>
      <c r="D40" s="151">
        <v>0</v>
      </c>
      <c r="F40" s="150" t="s">
        <v>126</v>
      </c>
      <c r="G40" s="138"/>
      <c r="H40" s="140"/>
      <c r="I40" s="151">
        <v>0</v>
      </c>
    </row>
    <row r="41" spans="1:9" x14ac:dyDescent="0.2">
      <c r="A41" s="150" t="s">
        <v>132</v>
      </c>
      <c r="B41" s="138"/>
      <c r="C41" s="140"/>
      <c r="D41" s="151">
        <v>0</v>
      </c>
      <c r="F41" s="150" t="s">
        <v>132</v>
      </c>
      <c r="G41" s="138"/>
      <c r="H41" s="140"/>
      <c r="I41" s="151">
        <v>0</v>
      </c>
    </row>
    <row r="42" spans="1:9" ht="13.5" thickBot="1" x14ac:dyDescent="0.25">
      <c r="A42" s="136" t="s">
        <v>128</v>
      </c>
      <c r="B42" s="137"/>
      <c r="C42" s="137"/>
      <c r="D42" s="152">
        <v>0</v>
      </c>
      <c r="F42" s="136" t="s">
        <v>128</v>
      </c>
      <c r="G42" s="137"/>
      <c r="H42" s="137"/>
      <c r="I42" s="152"/>
    </row>
  </sheetData>
  <sheetProtection algorithmName="SHA-512" hashValue="6z470uiYBFCuSP3jZTC/tPLyy4RWzjLBxgqvY/9ImGUhP+ODT/CERDC5KT36s/6xjaqPHS+tG+AyKE/Y6YEqCg==" saltValue="AJnAoc2VQqspzgxHPrJgIw==" spinCount="100000" sheet="1" formatCells="0" formatColumns="0" formatRows="0" selectLockedCells="1"/>
  <mergeCells count="23">
    <mergeCell ref="C27:D27"/>
    <mergeCell ref="H27:I27"/>
    <mergeCell ref="A23:I23"/>
    <mergeCell ref="C5:D5"/>
    <mergeCell ref="H5:I5"/>
    <mergeCell ref="C14:D14"/>
    <mergeCell ref="H14:I14"/>
    <mergeCell ref="A1:I1"/>
    <mergeCell ref="A2:I2"/>
    <mergeCell ref="H36:I36"/>
    <mergeCell ref="C36:D36"/>
    <mergeCell ref="H15:I15"/>
    <mergeCell ref="C15:D15"/>
    <mergeCell ref="B3:F3"/>
    <mergeCell ref="H3:I3"/>
    <mergeCell ref="B24:F24"/>
    <mergeCell ref="H24:I24"/>
    <mergeCell ref="C26:D26"/>
    <mergeCell ref="H26:I26"/>
    <mergeCell ref="C35:D35"/>
    <mergeCell ref="H35:I35"/>
    <mergeCell ref="C6:D6"/>
    <mergeCell ref="H6:I6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5"/>
  <sheetViews>
    <sheetView topLeftCell="B1" zoomScale="90" zoomScaleNormal="90" workbookViewId="0">
      <pane xSplit="9" ySplit="2" topLeftCell="K38" activePane="bottomRight" state="frozen"/>
      <selection activeCell="B1" sqref="B1"/>
      <selection pane="topRight" activeCell="H1" sqref="H1"/>
      <selection pane="bottomLeft" activeCell="B3" sqref="B3"/>
      <selection pane="bottomRight" activeCell="I14" sqref="I14"/>
    </sheetView>
  </sheetViews>
  <sheetFormatPr defaultRowHeight="12.75" x14ac:dyDescent="0.2"/>
  <cols>
    <col min="1" max="1" width="2.28515625" customWidth="1"/>
    <col min="2" max="2" width="1.7109375" customWidth="1"/>
    <col min="3" max="3" width="31.7109375" customWidth="1"/>
    <col min="4" max="4" width="10.7109375" customWidth="1"/>
    <col min="5" max="5" width="5" customWidth="1"/>
    <col min="6" max="6" width="13.7109375" customWidth="1"/>
    <col min="7" max="7" width="13.42578125" customWidth="1"/>
    <col min="8" max="8" width="18.42578125" style="1" customWidth="1"/>
    <col min="9" max="9" width="17.140625" customWidth="1"/>
    <col min="10" max="10" width="1.140625" customWidth="1"/>
    <col min="11" max="11" width="0.140625" style="130" hidden="1" customWidth="1"/>
    <col min="12" max="12" width="12.28515625" style="202" hidden="1" customWidth="1"/>
    <col min="13" max="13" width="12.28515625" hidden="1" customWidth="1"/>
    <col min="14" max="14" width="15.85546875" hidden="1" customWidth="1"/>
    <col min="15" max="15" width="18.7109375" hidden="1" customWidth="1"/>
    <col min="16" max="16" width="17.5703125" hidden="1" customWidth="1"/>
    <col min="17" max="17" width="19.140625" hidden="1" customWidth="1"/>
    <col min="18" max="18" width="8" hidden="1" customWidth="1"/>
    <col min="19" max="19" width="0.42578125" hidden="1" customWidth="1"/>
    <col min="20" max="20" width="11.85546875" hidden="1" customWidth="1"/>
    <col min="21" max="21" width="10.85546875" hidden="1" customWidth="1"/>
    <col min="22" max="22" width="10.42578125" hidden="1" customWidth="1"/>
    <col min="23" max="23" width="0.85546875" hidden="1" customWidth="1"/>
    <col min="24" max="24" width="9.42578125" hidden="1" customWidth="1"/>
    <col min="25" max="25" width="13" hidden="1" customWidth="1"/>
    <col min="26" max="26" width="9.140625" hidden="1" customWidth="1"/>
    <col min="27" max="54" width="9.140625" customWidth="1"/>
  </cols>
  <sheetData>
    <row r="1" spans="1:16" ht="17.25" customHeight="1" thickTop="1" x14ac:dyDescent="0.25">
      <c r="A1" s="4"/>
      <c r="B1" s="13"/>
      <c r="C1" s="383" t="s">
        <v>181</v>
      </c>
      <c r="D1" s="384"/>
      <c r="E1" s="384"/>
      <c r="F1" s="384"/>
      <c r="G1" s="384"/>
      <c r="H1" s="384"/>
      <c r="I1" s="385"/>
      <c r="J1" s="13"/>
      <c r="K1" s="126"/>
      <c r="L1" s="198"/>
    </row>
    <row r="2" spans="1:16" ht="16.5" customHeight="1" thickBot="1" x14ac:dyDescent="0.3">
      <c r="A2" s="4"/>
      <c r="B2" s="13"/>
      <c r="C2" s="386" t="s">
        <v>34</v>
      </c>
      <c r="D2" s="387"/>
      <c r="E2" s="387"/>
      <c r="F2" s="387"/>
      <c r="G2" s="387"/>
      <c r="H2" s="387"/>
      <c r="I2" s="388"/>
      <c r="J2" s="13"/>
      <c r="K2" s="126"/>
      <c r="L2" s="198"/>
    </row>
    <row r="3" spans="1:16" ht="9" customHeight="1" thickTop="1" thickBot="1" x14ac:dyDescent="0.3">
      <c r="A3" s="4"/>
      <c r="B3" s="13"/>
      <c r="C3" s="84"/>
      <c r="D3" s="84"/>
      <c r="E3" s="84"/>
      <c r="F3" s="84"/>
      <c r="G3" s="84"/>
      <c r="H3" s="84"/>
      <c r="I3" s="84"/>
      <c r="J3" s="13"/>
      <c r="K3" s="126"/>
      <c r="L3" s="198"/>
    </row>
    <row r="4" spans="1:16" ht="17.25" customHeight="1" thickTop="1" x14ac:dyDescent="0.25">
      <c r="A4" s="4"/>
      <c r="B4" s="13"/>
      <c r="C4" s="77" t="s">
        <v>60</v>
      </c>
      <c r="D4" s="78"/>
      <c r="E4" s="78"/>
      <c r="F4" s="78"/>
      <c r="G4" s="398" t="str">
        <f>IF(' RENDIMENTO(S) DE 2020'!B3=0,"  ",IF(' RENDIMENTO(S) DE 2020'!B3&gt;0,' RENDIMENTO(S) DE 2020'!B3))</f>
        <v xml:space="preserve">  </v>
      </c>
      <c r="H4" s="398"/>
      <c r="I4" s="399"/>
      <c r="J4" s="13"/>
      <c r="K4" s="126"/>
      <c r="L4" s="198"/>
      <c r="P4">
        <v>0</v>
      </c>
    </row>
    <row r="5" spans="1:16" ht="15.75" customHeight="1" x14ac:dyDescent="0.25">
      <c r="A5" s="4"/>
      <c r="B5" s="13"/>
      <c r="C5" s="79"/>
      <c r="D5" s="80"/>
      <c r="E5" s="80"/>
      <c r="F5" s="80"/>
      <c r="G5" s="215" t="s">
        <v>6</v>
      </c>
      <c r="H5" s="404" t="str">
        <f>IF(' RENDIMENTO(S) DE 2020'!H3:I3=0," ",IF(' RENDIMENTO(S) DE 2020'!H3&gt;0,' RENDIMENTO(S) DE 2020'!H3))</f>
        <v xml:space="preserve"> </v>
      </c>
      <c r="I5" s="403"/>
      <c r="J5" s="13"/>
      <c r="K5" s="126"/>
      <c r="L5" s="198"/>
      <c r="P5">
        <v>1</v>
      </c>
    </row>
    <row r="6" spans="1:16" ht="17.25" customHeight="1" x14ac:dyDescent="0.25">
      <c r="A6" s="4"/>
      <c r="B6" s="13"/>
      <c r="C6" s="79" t="s">
        <v>61</v>
      </c>
      <c r="D6" s="80"/>
      <c r="E6" s="80"/>
      <c r="F6" s="80"/>
      <c r="G6" s="400" t="str">
        <f>IF(' RENDIMENTO(S) DE 2020'!B24=0,"",IF(' RENDIMENTO(S) DE 2020'!B24:B24&gt;0,' RENDIMENTO(S) DE 2020'!B24))</f>
        <v/>
      </c>
      <c r="H6" s="400"/>
      <c r="I6" s="401"/>
      <c r="J6" s="13"/>
      <c r="K6" s="126"/>
      <c r="L6" s="198"/>
      <c r="P6">
        <v>2</v>
      </c>
    </row>
    <row r="7" spans="1:16" ht="17.25" customHeight="1" x14ac:dyDescent="0.25">
      <c r="A7" s="4"/>
      <c r="B7" s="13"/>
      <c r="C7" s="81"/>
      <c r="D7" s="33"/>
      <c r="E7" s="33"/>
      <c r="F7" s="33"/>
      <c r="G7" s="215" t="s">
        <v>6</v>
      </c>
      <c r="H7" s="402" t="str">
        <f>IF(' RENDIMENTO(S) DE 2020'!H24:I24=0," ",IF(' RENDIMENTO(S) DE 2020'!H24&gt;0,' RENDIMENTO(S) DE 2020'!H24))</f>
        <v xml:space="preserve"> </v>
      </c>
      <c r="I7" s="403"/>
      <c r="J7" s="13"/>
      <c r="K7" s="126"/>
      <c r="L7" s="198"/>
      <c r="P7">
        <v>3</v>
      </c>
    </row>
    <row r="8" spans="1:16" ht="17.25" customHeight="1" thickBot="1" x14ac:dyDescent="0.3">
      <c r="A8" s="4"/>
      <c r="B8" s="13"/>
      <c r="C8" s="82"/>
      <c r="D8" s="83"/>
      <c r="E8" s="83"/>
      <c r="F8" s="83"/>
      <c r="G8" s="85"/>
      <c r="H8" s="86"/>
      <c r="I8" s="87"/>
      <c r="J8" s="13"/>
      <c r="K8" s="126"/>
      <c r="L8" s="198"/>
      <c r="P8">
        <v>4</v>
      </c>
    </row>
    <row r="9" spans="1:16" ht="8.25" customHeight="1" thickTop="1" thickBot="1" x14ac:dyDescent="0.25">
      <c r="A9" s="4"/>
      <c r="B9" s="13"/>
      <c r="C9" s="14"/>
      <c r="D9" s="14"/>
      <c r="E9" s="14"/>
      <c r="F9" s="14"/>
      <c r="G9" s="13"/>
      <c r="H9" s="19"/>
      <c r="I9" s="17"/>
      <c r="J9" s="13"/>
      <c r="K9" s="126"/>
      <c r="L9" s="198"/>
      <c r="N9" s="10">
        <v>2</v>
      </c>
      <c r="P9">
        <v>5</v>
      </c>
    </row>
    <row r="10" spans="1:16" ht="20.25" customHeight="1" thickTop="1" thickBot="1" x14ac:dyDescent="0.3">
      <c r="A10" s="4"/>
      <c r="B10" s="13"/>
      <c r="C10" s="406" t="s">
        <v>16</v>
      </c>
      <c r="D10" s="407"/>
      <c r="E10" s="407"/>
      <c r="F10" s="407"/>
      <c r="G10" s="407"/>
      <c r="H10" s="407"/>
      <c r="I10" s="408"/>
      <c r="J10" s="13"/>
      <c r="K10" s="126"/>
      <c r="L10" s="198"/>
      <c r="N10" s="10"/>
      <c r="P10">
        <v>6</v>
      </c>
    </row>
    <row r="11" spans="1:16" ht="15.75" customHeight="1" thickTop="1" thickBot="1" x14ac:dyDescent="0.25">
      <c r="A11" s="4"/>
      <c r="B11" s="13"/>
      <c r="C11" s="423" t="s">
        <v>3</v>
      </c>
      <c r="D11" s="424"/>
      <c r="E11" s="424"/>
      <c r="F11" s="424"/>
      <c r="G11" s="424"/>
      <c r="H11" s="67" t="s">
        <v>58</v>
      </c>
      <c r="I11" s="68" t="s">
        <v>59</v>
      </c>
      <c r="J11" s="13"/>
      <c r="K11" s="126"/>
      <c r="L11" s="198"/>
      <c r="N11" s="10"/>
      <c r="P11">
        <v>7</v>
      </c>
    </row>
    <row r="12" spans="1:16" ht="17.25" thickTop="1" thickBot="1" x14ac:dyDescent="0.3">
      <c r="A12" s="4"/>
      <c r="B12" s="13"/>
      <c r="C12" s="425"/>
      <c r="D12" s="426"/>
      <c r="E12" s="426"/>
      <c r="F12" s="426"/>
      <c r="G12" s="426"/>
      <c r="H12" s="9" t="s">
        <v>53</v>
      </c>
      <c r="I12" s="9" t="s">
        <v>1</v>
      </c>
      <c r="J12" s="13"/>
      <c r="K12" s="126"/>
      <c r="L12" s="198"/>
      <c r="P12">
        <v>8</v>
      </c>
    </row>
    <row r="13" spans="1:16" ht="16.5" thickTop="1" x14ac:dyDescent="0.25">
      <c r="A13" s="4"/>
      <c r="B13" s="13"/>
      <c r="C13" s="395" t="s">
        <v>4</v>
      </c>
      <c r="D13" s="396"/>
      <c r="E13" s="396"/>
      <c r="F13" s="396"/>
      <c r="G13" s="397"/>
      <c r="H13" s="143">
        <f>IFERROR(SUM(' RENDIMENTO(S) DE 2020'!D7,' RENDIMENTO(S) DE 2020'!I7,' RENDIMENTO(S) DE 2020'!D16,' RENDIMENTO(S) DE 2020'!I16),"")</f>
        <v>0</v>
      </c>
      <c r="I13" s="145">
        <f>IFERROR(SUM(' RENDIMENTO(S) DE 2020'!D28,' RENDIMENTO(S) DE 2020'!I28,' RENDIMENTO(S) DE 2020'!D37,' RENDIMENTO(S) DE 2020'!I37),"")</f>
        <v>0</v>
      </c>
      <c r="J13" s="13"/>
      <c r="K13" s="126"/>
      <c r="L13" s="198"/>
      <c r="P13">
        <v>9</v>
      </c>
    </row>
    <row r="14" spans="1:16" ht="15.75" x14ac:dyDescent="0.25">
      <c r="A14" s="4"/>
      <c r="B14" s="13"/>
      <c r="C14" s="412" t="s">
        <v>0</v>
      </c>
      <c r="D14" s="413"/>
      <c r="E14" s="413"/>
      <c r="F14" s="413"/>
      <c r="G14" s="414"/>
      <c r="H14" s="23">
        <v>0</v>
      </c>
      <c r="I14" s="12"/>
      <c r="J14" s="13"/>
      <c r="K14" s="126"/>
      <c r="L14" s="198"/>
      <c r="P14">
        <v>10</v>
      </c>
    </row>
    <row r="15" spans="1:16" ht="15.75" x14ac:dyDescent="0.25">
      <c r="A15" s="4"/>
      <c r="B15" s="13"/>
      <c r="C15" s="132" t="s">
        <v>134</v>
      </c>
      <c r="D15" s="133"/>
      <c r="E15" s="133"/>
      <c r="F15" s="133"/>
      <c r="G15" s="134"/>
      <c r="H15" s="153">
        <v>0</v>
      </c>
      <c r="I15" s="12"/>
      <c r="J15" s="13"/>
      <c r="K15" s="126"/>
      <c r="L15" s="198"/>
      <c r="P15">
        <v>11</v>
      </c>
    </row>
    <row r="16" spans="1:16" ht="16.5" thickBot="1" x14ac:dyDescent="0.3">
      <c r="A16" s="4"/>
      <c r="B16" s="13"/>
      <c r="C16" s="415" t="s">
        <v>133</v>
      </c>
      <c r="D16" s="368"/>
      <c r="E16" s="368"/>
      <c r="F16" s="368"/>
      <c r="G16" s="416"/>
      <c r="H16" s="154">
        <f>IFERROR(SUM(' RENDIMENTO(S) DE 2020'!D11,' RENDIMENTO(S) DE 2020'!I11,' RENDIMENTO(S) DE 2020'!D20,' RENDIMENTO(S) DE 2020'!I20),"")</f>
        <v>0</v>
      </c>
      <c r="I16" s="155">
        <f>IFERROR(SUM(' RENDIMENTO(S) DE 2020'!D32,' RENDIMENTO(S) DE 2020'!I32,' RENDIMENTO(S) DE 2020'!D41,' RENDIMENTO(S) DE 2020'!I41),"")</f>
        <v>0</v>
      </c>
      <c r="J16" s="13"/>
      <c r="K16" s="126"/>
      <c r="L16" s="198"/>
      <c r="P16">
        <v>12</v>
      </c>
    </row>
    <row r="17" spans="1:25" ht="17.25" thickTop="1" thickBot="1" x14ac:dyDescent="0.3">
      <c r="A17" s="4"/>
      <c r="B17" s="13"/>
      <c r="C17" s="394" t="s">
        <v>137</v>
      </c>
      <c r="D17" s="394"/>
      <c r="E17" s="394"/>
      <c r="F17" s="394"/>
      <c r="G17" s="394"/>
      <c r="H17" s="7">
        <f>SUM(H13:H16)</f>
        <v>0</v>
      </c>
      <c r="I17" s="7">
        <f>SUM(I13:I16)</f>
        <v>0</v>
      </c>
      <c r="J17" s="13"/>
      <c r="K17" s="126"/>
      <c r="L17" s="198"/>
    </row>
    <row r="18" spans="1:25" ht="16.5" thickTop="1" x14ac:dyDescent="0.25">
      <c r="A18" s="4"/>
      <c r="B18" s="13"/>
      <c r="C18" s="392" t="s">
        <v>179</v>
      </c>
      <c r="D18" s="393"/>
      <c r="E18" s="393"/>
      <c r="F18" s="393"/>
      <c r="G18" s="393"/>
      <c r="H18" s="143">
        <f>IFERROR(SUM(' RENDIMENTO(S) DE 2020'!D8:D9,' RENDIMENTO(S) DE 2020'!I8:I9,' RENDIMENTO(S) DE 2020'!D17:D18,' RENDIMENTO(S) DE 2020'!I17:I18),"")</f>
        <v>0</v>
      </c>
      <c r="I18" s="144">
        <f>IFERROR(SUM(' RENDIMENTO(S) DE 2020'!D29:D30,' RENDIMENTO(S) DE 2020'!I29:I30,' RENDIMENTO(S) DE 2020'!D38:D39,' RENDIMENTO(S) DE 2020'!I38:I39)," ")</f>
        <v>0</v>
      </c>
      <c r="J18" s="13"/>
      <c r="K18" s="126"/>
      <c r="L18" s="198"/>
      <c r="N18" s="47">
        <f>H18+H19+H23+H25</f>
        <v>0</v>
      </c>
      <c r="O18" s="47">
        <f>I18+I19+I23+I25</f>
        <v>0</v>
      </c>
    </row>
    <row r="19" spans="1:25" ht="15.75" x14ac:dyDescent="0.25">
      <c r="A19" s="4"/>
      <c r="B19" s="13"/>
      <c r="C19" s="20" t="s">
        <v>8</v>
      </c>
      <c r="D19" s="48" t="s">
        <v>58</v>
      </c>
      <c r="E19" s="52">
        <v>0</v>
      </c>
      <c r="F19" s="75" t="s">
        <v>59</v>
      </c>
      <c r="G19" s="52"/>
      <c r="H19" s="26">
        <f>E19*P37</f>
        <v>0</v>
      </c>
      <c r="I19" s="21">
        <f>G19*P37</f>
        <v>0</v>
      </c>
      <c r="J19" s="13"/>
      <c r="K19" s="126"/>
      <c r="L19" s="198"/>
    </row>
    <row r="20" spans="1:25" ht="15.75" x14ac:dyDescent="0.25">
      <c r="A20" s="4"/>
      <c r="B20" s="13"/>
      <c r="C20" s="20" t="s">
        <v>9</v>
      </c>
      <c r="D20" s="48" t="s">
        <v>58</v>
      </c>
      <c r="E20" s="52">
        <v>0</v>
      </c>
      <c r="F20" s="75" t="s">
        <v>59</v>
      </c>
      <c r="G20" s="52">
        <v>0</v>
      </c>
      <c r="H20" s="25">
        <v>0</v>
      </c>
      <c r="I20" s="25">
        <v>0</v>
      </c>
      <c r="J20" s="13"/>
      <c r="K20" s="126"/>
      <c r="L20" s="198"/>
      <c r="M20" s="95">
        <v>3561.5</v>
      </c>
      <c r="N20" s="96">
        <f>IF(E20*M20&lt;H20,E20*M20,IF(E20*M20&gt;=H20,H20))</f>
        <v>0</v>
      </c>
      <c r="O20" s="96">
        <f>IF(G20*M20&lt;I20,G20*M20,IF(G20*M20&gt;=I20,I20))</f>
        <v>0</v>
      </c>
    </row>
    <row r="21" spans="1:25" ht="15.75" x14ac:dyDescent="0.25">
      <c r="A21" s="4"/>
      <c r="B21" s="13"/>
      <c r="C21" s="20" t="s">
        <v>9</v>
      </c>
      <c r="D21" s="49" t="s">
        <v>85</v>
      </c>
      <c r="E21" s="52">
        <v>0</v>
      </c>
      <c r="F21" s="106" t="s">
        <v>85</v>
      </c>
      <c r="G21" s="52">
        <v>0</v>
      </c>
      <c r="H21" s="25"/>
      <c r="I21" s="25"/>
      <c r="J21" s="13"/>
      <c r="K21" s="126"/>
      <c r="L21" s="198"/>
      <c r="M21" s="97">
        <f>M20</f>
        <v>3561.5</v>
      </c>
      <c r="N21" s="96">
        <f>IF(E21*M21&lt;H21,E21*M21,IF(E21*M21&gt;=H21,H21))</f>
        <v>0</v>
      </c>
      <c r="O21" s="96">
        <f>IF(G21*M21&lt;I21,G21*M21,IF(G21*M21&gt;=I21,I21))</f>
        <v>0</v>
      </c>
    </row>
    <row r="22" spans="1:25" ht="15.75" x14ac:dyDescent="0.25">
      <c r="A22" s="4"/>
      <c r="B22" s="13"/>
      <c r="C22" s="20" t="s">
        <v>9</v>
      </c>
      <c r="D22" s="49" t="s">
        <v>85</v>
      </c>
      <c r="E22" s="52">
        <v>0</v>
      </c>
      <c r="F22" s="106" t="s">
        <v>85</v>
      </c>
      <c r="G22" s="52">
        <v>0</v>
      </c>
      <c r="H22" s="25">
        <v>0</v>
      </c>
      <c r="I22" s="25">
        <v>0</v>
      </c>
      <c r="J22" s="13"/>
      <c r="K22" s="126"/>
      <c r="L22" s="198"/>
      <c r="M22" s="97">
        <f>M20</f>
        <v>3561.5</v>
      </c>
      <c r="N22" s="96">
        <f>IF(E22*M22&lt;H22,E22*M22,IF(E22*M22&gt;=H22,H22))</f>
        <v>0</v>
      </c>
      <c r="O22" s="96">
        <f>IF(G22*M22&lt;I22,G22*M22,IF(G22*M22&gt;=I22,I22))</f>
        <v>0</v>
      </c>
    </row>
    <row r="23" spans="1:25" ht="15.75" x14ac:dyDescent="0.25">
      <c r="A23" s="4"/>
      <c r="B23" s="13"/>
      <c r="C23" s="20" t="s">
        <v>11</v>
      </c>
      <c r="D23" s="24"/>
      <c r="E23" s="24"/>
      <c r="F23" s="24"/>
      <c r="G23" s="24"/>
      <c r="H23" s="25">
        <v>0</v>
      </c>
      <c r="I23" s="11"/>
      <c r="J23" s="13"/>
      <c r="K23" s="126"/>
      <c r="L23" s="198"/>
      <c r="N23" s="96">
        <f>SUM(N20:N22)</f>
        <v>0</v>
      </c>
      <c r="O23" s="96">
        <f>SUM(O20:O22)</f>
        <v>0</v>
      </c>
    </row>
    <row r="24" spans="1:25" ht="0.75" customHeight="1" x14ac:dyDescent="0.25">
      <c r="A24" s="4"/>
      <c r="B24" s="13"/>
      <c r="C24" s="20" t="s">
        <v>151</v>
      </c>
      <c r="D24" s="24"/>
      <c r="E24" s="24"/>
      <c r="F24" s="24"/>
      <c r="G24" s="24"/>
      <c r="H24" s="135">
        <v>0</v>
      </c>
      <c r="I24" s="135">
        <v>0</v>
      </c>
      <c r="J24" s="13"/>
      <c r="K24" s="126"/>
      <c r="L24" s="198"/>
      <c r="N24" s="96"/>
      <c r="O24" s="96"/>
    </row>
    <row r="25" spans="1:25" ht="15.75" x14ac:dyDescent="0.25">
      <c r="A25" s="4"/>
      <c r="B25" s="13"/>
      <c r="C25" s="20" t="s">
        <v>10</v>
      </c>
      <c r="D25" s="24"/>
      <c r="E25" s="24"/>
      <c r="F25" s="24"/>
      <c r="G25" s="24"/>
      <c r="H25" s="25">
        <v>0</v>
      </c>
      <c r="I25" s="11">
        <v>0</v>
      </c>
      <c r="J25" s="13"/>
      <c r="K25" s="126"/>
      <c r="L25" s="198"/>
      <c r="M25" s="98"/>
      <c r="N25" s="99"/>
      <c r="O25" s="99"/>
    </row>
    <row r="26" spans="1:25" ht="15.75" x14ac:dyDescent="0.25">
      <c r="A26" s="4"/>
      <c r="B26" s="13"/>
      <c r="C26" s="30" t="s">
        <v>138</v>
      </c>
      <c r="D26" s="31"/>
      <c r="E26" s="31"/>
      <c r="F26" s="31"/>
      <c r="G26" s="31"/>
      <c r="H26" s="32">
        <f>SUM(H18:H25)</f>
        <v>0</v>
      </c>
      <c r="I26" s="32">
        <f>SUM(I18:I25)</f>
        <v>0</v>
      </c>
      <c r="J26" s="13"/>
      <c r="K26" s="126"/>
      <c r="L26" s="198"/>
      <c r="S26" s="185" t="s">
        <v>153</v>
      </c>
    </row>
    <row r="27" spans="1:25" ht="15.75" x14ac:dyDescent="0.25">
      <c r="A27" s="4"/>
      <c r="B27" s="13"/>
      <c r="C27" s="364" t="s">
        <v>72</v>
      </c>
      <c r="D27" s="365"/>
      <c r="E27" s="365"/>
      <c r="F27" s="366"/>
      <c r="G27" s="53">
        <v>0</v>
      </c>
      <c r="H27" s="22">
        <f>IF(G27&gt;0,G27,IF(G27&lt;=0,0))</f>
        <v>0</v>
      </c>
      <c r="I27" s="147"/>
      <c r="J27" s="13"/>
      <c r="K27" s="126"/>
      <c r="L27" s="198"/>
      <c r="N27" s="125"/>
      <c r="O27" s="117"/>
      <c r="S27" s="187">
        <f>(724*12%)*1</f>
        <v>86.88</v>
      </c>
      <c r="T27" s="186">
        <v>41974</v>
      </c>
    </row>
    <row r="28" spans="1:25" ht="15.75" x14ac:dyDescent="0.25">
      <c r="A28" s="4"/>
      <c r="B28" s="13"/>
      <c r="C28" s="364" t="s">
        <v>73</v>
      </c>
      <c r="D28" s="365"/>
      <c r="E28" s="365"/>
      <c r="F28" s="366"/>
      <c r="G28" s="53">
        <v>0</v>
      </c>
      <c r="H28" s="146"/>
      <c r="I28" s="22">
        <f>IF(G28&gt;0,G28,IF(G28&lt;=0,0))</f>
        <v>0</v>
      </c>
      <c r="J28" s="13"/>
      <c r="K28" s="126"/>
      <c r="L28" s="198"/>
      <c r="S28" s="188">
        <f>(788*12%)*9</f>
        <v>851.04</v>
      </c>
      <c r="T28" s="185" t="s">
        <v>152</v>
      </c>
    </row>
    <row r="29" spans="1:25" ht="15.75" x14ac:dyDescent="0.25">
      <c r="A29" s="4"/>
      <c r="B29" s="13"/>
      <c r="C29" s="20" t="s">
        <v>12</v>
      </c>
      <c r="D29" s="24"/>
      <c r="E29" s="24"/>
      <c r="F29" s="24"/>
      <c r="G29" s="24"/>
      <c r="H29" s="135">
        <f>IFERROR(SUM(' RENDIMENTO(S) DE 2020'!D10,' RENDIMENTO(S) DE 2020'!I10,' RENDIMENTO(S) DE 2020'!D19,' RENDIMENTO(S) DE 2020'!I19),"")</f>
        <v>0</v>
      </c>
      <c r="I29" s="145">
        <f>IFERROR(SUM(' RENDIMENTO(S) DE 2020'!D31,' RENDIMENTO(S) DE 2020'!I31,' RENDIMENTO(S) DE 2020'!D40,' RENDIMENTO(S) DE 2020'!I40),"")</f>
        <v>0</v>
      </c>
      <c r="J29" s="13"/>
      <c r="K29" s="126"/>
      <c r="L29" s="198"/>
      <c r="S29" s="188">
        <f>(788*8.8%)*2</f>
        <v>138.68800000000002</v>
      </c>
      <c r="T29" s="117" t="s">
        <v>155</v>
      </c>
    </row>
    <row r="30" spans="1:25" ht="15.75" x14ac:dyDescent="0.25">
      <c r="A30" s="4"/>
      <c r="B30" s="13"/>
      <c r="C30" s="367" t="s">
        <v>2</v>
      </c>
      <c r="D30" s="368"/>
      <c r="E30" s="368"/>
      <c r="F30" s="369"/>
      <c r="G30" s="235">
        <v>43830</v>
      </c>
      <c r="H30" s="23">
        <v>0</v>
      </c>
      <c r="I30" s="12">
        <v>0</v>
      </c>
      <c r="J30" s="13"/>
      <c r="K30" s="126"/>
      <c r="L30" s="198"/>
      <c r="S30">
        <v>83.59</v>
      </c>
      <c r="T30" s="117" t="s">
        <v>154</v>
      </c>
      <c r="X30">
        <f>(724*12%)/3</f>
        <v>28.959999999999997</v>
      </c>
      <c r="Y30">
        <f>(788*12%)/3</f>
        <v>31.52</v>
      </c>
    </row>
    <row r="31" spans="1:25" ht="15.75" x14ac:dyDescent="0.25">
      <c r="A31" s="4"/>
      <c r="B31" s="13"/>
      <c r="C31" s="367" t="s">
        <v>2</v>
      </c>
      <c r="D31" s="368"/>
      <c r="E31" s="368"/>
      <c r="F31" s="369"/>
      <c r="G31" s="236">
        <v>44196</v>
      </c>
      <c r="H31" s="23">
        <v>0</v>
      </c>
      <c r="I31" s="12">
        <v>0</v>
      </c>
      <c r="J31" s="13"/>
      <c r="K31" s="126"/>
      <c r="L31" s="198"/>
      <c r="S31" s="189">
        <f>SUM(S27:S30)</f>
        <v>1160.1979999999999</v>
      </c>
      <c r="X31" s="187">
        <f>(778*8.8%)/3</f>
        <v>22.821333333333339</v>
      </c>
    </row>
    <row r="32" spans="1:25" ht="15.75" x14ac:dyDescent="0.25">
      <c r="A32" s="4"/>
      <c r="B32" s="13"/>
      <c r="C32" s="367" t="s">
        <v>5</v>
      </c>
      <c r="D32" s="368"/>
      <c r="E32" s="368"/>
      <c r="F32" s="369"/>
      <c r="G32" s="237">
        <f>G30</f>
        <v>43830</v>
      </c>
      <c r="H32" s="23">
        <v>0</v>
      </c>
      <c r="I32" s="12">
        <v>0</v>
      </c>
      <c r="J32" s="13"/>
      <c r="K32" s="126"/>
      <c r="L32" s="198"/>
      <c r="N32" s="115">
        <f>IF(H35&lt;=0,0,IF(H35&gt;0,H35))</f>
        <v>0</v>
      </c>
      <c r="O32" s="10"/>
    </row>
    <row r="33" spans="1:16" ht="15.75" x14ac:dyDescent="0.25">
      <c r="A33" s="4"/>
      <c r="B33" s="13"/>
      <c r="C33" s="367" t="s">
        <v>5</v>
      </c>
      <c r="D33" s="368"/>
      <c r="E33" s="368"/>
      <c r="F33" s="369"/>
      <c r="G33" s="238">
        <f>G31</f>
        <v>44196</v>
      </c>
      <c r="H33" s="23">
        <v>0</v>
      </c>
      <c r="I33" s="12">
        <v>0</v>
      </c>
      <c r="J33" s="13"/>
      <c r="K33" s="126"/>
      <c r="L33" s="198"/>
      <c r="N33" s="10"/>
      <c r="O33" s="10"/>
    </row>
    <row r="34" spans="1:16" ht="16.5" thickBot="1" x14ac:dyDescent="0.3">
      <c r="A34" s="4"/>
      <c r="B34" s="13"/>
      <c r="C34" s="234" t="s">
        <v>190</v>
      </c>
      <c r="D34" s="231"/>
      <c r="E34" s="231"/>
      <c r="F34" s="231"/>
      <c r="G34" s="239">
        <v>44196</v>
      </c>
      <c r="H34" s="232">
        <v>0</v>
      </c>
      <c r="I34" s="233">
        <v>0</v>
      </c>
      <c r="J34" s="13"/>
      <c r="K34" s="126"/>
      <c r="L34" s="198"/>
      <c r="N34" s="10"/>
      <c r="O34" s="10"/>
    </row>
    <row r="35" spans="1:16" ht="17.25" thickTop="1" thickBot="1" x14ac:dyDescent="0.3">
      <c r="A35" s="4"/>
      <c r="B35" s="13"/>
      <c r="C35" s="394" t="s">
        <v>62</v>
      </c>
      <c r="D35" s="394"/>
      <c r="E35" s="394"/>
      <c r="F35" s="394"/>
      <c r="G35" s="394"/>
      <c r="H35" s="7">
        <f>H31+H32-H30-H33-H34</f>
        <v>0</v>
      </c>
      <c r="I35" s="7">
        <f>I31+I32-I30-I33</f>
        <v>0</v>
      </c>
      <c r="J35" s="13"/>
      <c r="K35" s="126"/>
      <c r="L35" s="198"/>
      <c r="N35" s="10"/>
      <c r="O35" s="10"/>
    </row>
    <row r="36" spans="1:16" ht="9.75" customHeight="1" thickTop="1" thickBot="1" x14ac:dyDescent="0.25">
      <c r="A36" s="4"/>
      <c r="B36" s="13"/>
      <c r="C36" s="13"/>
      <c r="D36" s="13"/>
      <c r="E36" s="13"/>
      <c r="F36" s="13"/>
      <c r="G36" s="13"/>
      <c r="H36" s="18"/>
      <c r="I36" s="13"/>
      <c r="J36" s="13"/>
      <c r="K36" s="126"/>
      <c r="L36" s="198"/>
      <c r="N36" s="10"/>
      <c r="O36" s="10"/>
    </row>
    <row r="37" spans="1:16" ht="15" customHeight="1" thickTop="1" thickBot="1" x14ac:dyDescent="0.3">
      <c r="A37" s="4"/>
      <c r="B37" s="13"/>
      <c r="C37" s="370" t="s">
        <v>65</v>
      </c>
      <c r="D37" s="371"/>
      <c r="E37" s="371"/>
      <c r="F37" s="371"/>
      <c r="G37" s="371"/>
      <c r="H37" s="372"/>
      <c r="I37" s="27" t="str">
        <f>IF(N9=2," ",IF(N9=1,H17+I17+I35-H26-H27-H29-I26-I28-I29-H35))</f>
        <v xml:space="preserve"> </v>
      </c>
      <c r="J37" s="13"/>
      <c r="K37" s="126"/>
      <c r="L37" s="198"/>
      <c r="N37" s="38" t="s">
        <v>25</v>
      </c>
      <c r="O37" s="38"/>
      <c r="P37" s="102">
        <v>2275.08</v>
      </c>
    </row>
    <row r="38" spans="1:16" s="3" customFormat="1" ht="17.25" thickTop="1" thickBot="1" x14ac:dyDescent="0.3">
      <c r="A38" s="5"/>
      <c r="B38" s="15"/>
      <c r="C38" s="389" t="s">
        <v>66</v>
      </c>
      <c r="D38" s="390"/>
      <c r="E38" s="390"/>
      <c r="F38" s="390"/>
      <c r="G38" s="391"/>
      <c r="H38" s="8">
        <f>IF($N$9=2,$H$17-H26-H27-H29-$H$35,IF($N$9=1,0))</f>
        <v>0</v>
      </c>
      <c r="I38" s="8">
        <f>IF($N$9=2,$I$17-I26-I27-I29-$I$35,IF($N$9=1,0))</f>
        <v>0</v>
      </c>
      <c r="J38" s="15"/>
      <c r="K38" s="127"/>
      <c r="L38" s="199"/>
      <c r="N38" s="405" t="s">
        <v>14</v>
      </c>
      <c r="O38" s="39"/>
    </row>
    <row r="39" spans="1:16" ht="7.5" customHeight="1" thickTop="1" thickBot="1" x14ac:dyDescent="0.25">
      <c r="A39" s="4"/>
      <c r="B39" s="13"/>
      <c r="C39" s="13"/>
      <c r="D39" s="13"/>
      <c r="E39" s="13"/>
      <c r="F39" s="13"/>
      <c r="G39" s="13"/>
      <c r="H39" s="18"/>
      <c r="I39" s="13"/>
      <c r="J39" s="13"/>
      <c r="K39" s="126"/>
      <c r="L39" s="198"/>
      <c r="N39" s="405"/>
      <c r="O39" s="10"/>
    </row>
    <row r="40" spans="1:16" ht="17.25" thickTop="1" thickBot="1" x14ac:dyDescent="0.3">
      <c r="A40" s="4"/>
      <c r="B40" s="13"/>
      <c r="C40" s="409" t="s">
        <v>17</v>
      </c>
      <c r="D40" s="410"/>
      <c r="E40" s="410"/>
      <c r="F40" s="410"/>
      <c r="G40" s="410"/>
      <c r="H40" s="410"/>
      <c r="I40" s="411"/>
      <c r="J40" s="13"/>
      <c r="K40" s="126"/>
      <c r="L40" s="198"/>
      <c r="M40" s="74">
        <v>0.2</v>
      </c>
      <c r="N40" s="105">
        <v>16754.34</v>
      </c>
      <c r="O40" s="40" t="s">
        <v>15</v>
      </c>
    </row>
    <row r="41" spans="1:16" ht="17.25" thickTop="1" thickBot="1" x14ac:dyDescent="0.3">
      <c r="A41" s="4"/>
      <c r="B41" s="13"/>
      <c r="C41" s="417" t="s">
        <v>13</v>
      </c>
      <c r="D41" s="418"/>
      <c r="E41" s="418"/>
      <c r="F41" s="419"/>
      <c r="G41" s="42" t="s">
        <v>19</v>
      </c>
      <c r="H41" s="36" t="s">
        <v>18</v>
      </c>
      <c r="I41" s="37" t="s">
        <v>18</v>
      </c>
      <c r="J41" s="13"/>
      <c r="K41" s="126"/>
      <c r="L41" s="198"/>
      <c r="N41" s="45" t="b">
        <v>1</v>
      </c>
      <c r="O41" s="45" t="b">
        <v>1</v>
      </c>
    </row>
    <row r="42" spans="1:16" ht="17.25" thickTop="1" thickBot="1" x14ac:dyDescent="0.3">
      <c r="A42" s="4"/>
      <c r="B42" s="13"/>
      <c r="C42" s="420"/>
      <c r="D42" s="421"/>
      <c r="E42" s="421"/>
      <c r="F42" s="422"/>
      <c r="G42" s="41">
        <f>N40</f>
        <v>16754.34</v>
      </c>
      <c r="H42" s="34">
        <f>IF(N42&gt;N40,N40,IF(N42&lt;N40,N42,))</f>
        <v>0</v>
      </c>
      <c r="I42" s="34">
        <f>IF(O42&gt;N40,N40,IF(O42&lt;N40,O42,))</f>
        <v>0</v>
      </c>
      <c r="J42" s="13"/>
      <c r="K42" s="126"/>
      <c r="L42" s="198"/>
      <c r="N42" s="104">
        <f>IF(N41=TRUE,H13*M40,IF(N41=FALSE,0))</f>
        <v>0</v>
      </c>
      <c r="O42" s="46">
        <f>IF(O41=TRUE,I13*M40,IF(O41=FALSE,0))</f>
        <v>0</v>
      </c>
      <c r="P42" s="103">
        <f>IF(G42&gt;=(H13+I13)*M40,(H13+I13)*M40,IF(G42&lt;(H13+I13)*M40,G42))</f>
        <v>0</v>
      </c>
    </row>
    <row r="43" spans="1:16" ht="6" customHeight="1" thickTop="1" thickBot="1" x14ac:dyDescent="0.3">
      <c r="A43" s="4"/>
      <c r="B43" s="13"/>
      <c r="C43" s="33"/>
      <c r="D43" s="33"/>
      <c r="E43" s="33"/>
      <c r="F43" s="33"/>
      <c r="G43" s="33"/>
      <c r="H43" s="28"/>
      <c r="I43" s="28"/>
      <c r="J43" s="13"/>
      <c r="K43" s="126"/>
      <c r="L43" s="198"/>
      <c r="N43" s="35"/>
      <c r="O43" s="35"/>
    </row>
    <row r="44" spans="1:16" ht="17.25" thickTop="1" thickBot="1" x14ac:dyDescent="0.3">
      <c r="A44" s="4"/>
      <c r="B44" s="13"/>
      <c r="C44" s="373" t="s">
        <v>65</v>
      </c>
      <c r="D44" s="374"/>
      <c r="E44" s="374"/>
      <c r="F44" s="374"/>
      <c r="G44" s="374"/>
      <c r="H44" s="375"/>
      <c r="I44" s="27" t="str">
        <f>IF(N9=2," ",IF(N9=1,H17-H35-H29-I29-I35+I17-P42))</f>
        <v xml:space="preserve"> </v>
      </c>
      <c r="J44" s="13"/>
      <c r="K44" s="126"/>
      <c r="L44" s="198"/>
      <c r="M44" s="120">
        <v>0</v>
      </c>
      <c r="N44" s="120">
        <v>0</v>
      </c>
      <c r="O44" s="191">
        <v>0</v>
      </c>
      <c r="P44" s="121">
        <v>0</v>
      </c>
    </row>
    <row r="45" spans="1:16" ht="17.25" thickTop="1" thickBot="1" x14ac:dyDescent="0.3">
      <c r="A45" s="4"/>
      <c r="B45" s="13"/>
      <c r="C45" s="389" t="s">
        <v>66</v>
      </c>
      <c r="D45" s="390"/>
      <c r="E45" s="390"/>
      <c r="F45" s="390"/>
      <c r="G45" s="391"/>
      <c r="H45" s="8">
        <f>IF($N$9=2,$H$17-$H$35-H42-H29,IF($N$9=1,0))</f>
        <v>0</v>
      </c>
      <c r="I45" s="8">
        <f>IF($N$9=2,$I$17-$I$35-I42-I29,IF($N$9=1,0))</f>
        <v>0</v>
      </c>
      <c r="J45" s="13"/>
      <c r="K45" s="126"/>
      <c r="L45" s="198"/>
      <c r="M45" s="120">
        <v>22847.759999999998</v>
      </c>
      <c r="N45" s="120">
        <v>33919.800000000003</v>
      </c>
      <c r="O45" s="191">
        <v>7.4999999999999997E-2</v>
      </c>
      <c r="P45" s="121">
        <v>1713.58</v>
      </c>
    </row>
    <row r="46" spans="1:16" s="2" customFormat="1" ht="15" customHeight="1" thickTop="1" x14ac:dyDescent="0.2">
      <c r="A46" s="6"/>
      <c r="B46" s="29"/>
      <c r="C46" s="360" t="s">
        <v>67</v>
      </c>
      <c r="D46" s="360"/>
      <c r="E46" s="360"/>
      <c r="F46" s="360"/>
      <c r="G46" s="360"/>
      <c r="H46" s="360"/>
      <c r="I46" s="360"/>
      <c r="J46" s="16"/>
      <c r="K46" s="128"/>
      <c r="L46" s="200"/>
      <c r="M46" s="190">
        <f>N45+0.01</f>
        <v>33919.810000000005</v>
      </c>
      <c r="N46" s="122">
        <v>45012.6</v>
      </c>
      <c r="O46" s="191">
        <v>0.15</v>
      </c>
      <c r="P46" s="121">
        <v>4257.57</v>
      </c>
    </row>
    <row r="47" spans="1:16" ht="14.25" customHeight="1" x14ac:dyDescent="0.2">
      <c r="A47" s="4"/>
      <c r="B47" s="13"/>
      <c r="C47" s="359" t="s">
        <v>7</v>
      </c>
      <c r="D47" s="359"/>
      <c r="E47" s="359"/>
      <c r="F47" s="359"/>
      <c r="G47" s="359"/>
      <c r="H47" s="359"/>
      <c r="I47" s="359"/>
      <c r="J47" s="16"/>
      <c r="K47" s="128"/>
      <c r="L47" s="200"/>
      <c r="M47" s="190">
        <f t="shared" ref="M47:M48" si="0">N46+0.01</f>
        <v>45012.61</v>
      </c>
      <c r="N47" s="122">
        <v>55976.160000000003</v>
      </c>
      <c r="O47" s="191">
        <v>0.22500000000000001</v>
      </c>
      <c r="P47" s="122">
        <v>7633.51</v>
      </c>
    </row>
    <row r="48" spans="1:16" ht="11.25" customHeight="1" x14ac:dyDescent="0.2">
      <c r="A48" s="4"/>
      <c r="B48" s="13"/>
      <c r="C48" s="376" t="s">
        <v>45</v>
      </c>
      <c r="D48" s="376"/>
      <c r="E48" s="376"/>
      <c r="F48" s="376"/>
      <c r="G48" s="376"/>
      <c r="H48" s="376"/>
      <c r="I48" s="376"/>
      <c r="J48" s="16"/>
      <c r="K48" s="128"/>
      <c r="L48" s="200"/>
      <c r="M48" s="190">
        <f t="shared" si="0"/>
        <v>55976.170000000006</v>
      </c>
      <c r="N48" s="192">
        <v>9999999999.9899998</v>
      </c>
      <c r="O48" s="191">
        <v>0.27500000000000002</v>
      </c>
      <c r="P48" s="122">
        <v>10432.32</v>
      </c>
    </row>
    <row r="49" spans="1:17" x14ac:dyDescent="0.2">
      <c r="A49" s="4"/>
      <c r="B49" s="13"/>
      <c r="C49" s="376"/>
      <c r="D49" s="376"/>
      <c r="E49" s="376"/>
      <c r="F49" s="376"/>
      <c r="G49" s="376"/>
      <c r="H49" s="376"/>
      <c r="I49" s="376"/>
      <c r="J49" s="13"/>
      <c r="K49" s="126"/>
      <c r="L49" s="198"/>
    </row>
    <row r="50" spans="1:17" ht="6.75" customHeight="1" x14ac:dyDescent="0.2">
      <c r="A50" s="4"/>
      <c r="B50" s="13"/>
      <c r="C50" s="376"/>
      <c r="D50" s="376"/>
      <c r="E50" s="376"/>
      <c r="F50" s="376"/>
      <c r="G50" s="376"/>
      <c r="H50" s="376"/>
      <c r="I50" s="376"/>
      <c r="J50" s="13"/>
      <c r="K50" s="126"/>
      <c r="L50" s="198"/>
    </row>
    <row r="51" spans="1:17" x14ac:dyDescent="0.2">
      <c r="A51" s="4"/>
      <c r="B51" s="13"/>
      <c r="C51" s="61" t="s">
        <v>51</v>
      </c>
      <c r="D51" s="59"/>
      <c r="E51" s="59"/>
      <c r="F51" s="59"/>
      <c r="G51" s="182" t="str">
        <f>AJUDA!B53</f>
        <v>V8/2021</v>
      </c>
      <c r="H51" s="183">
        <f>AJUDA!D53</f>
        <v>44265</v>
      </c>
      <c r="I51" s="60"/>
      <c r="J51" s="13"/>
      <c r="K51" s="126"/>
      <c r="L51" s="198"/>
    </row>
    <row r="52" spans="1:17" ht="16.5" customHeight="1" thickBot="1" x14ac:dyDescent="0.3">
      <c r="A52" s="4"/>
      <c r="B52" s="13"/>
      <c r="C52" s="348" t="s">
        <v>149</v>
      </c>
      <c r="D52" s="349"/>
      <c r="E52" s="349"/>
      <c r="F52" s="349"/>
      <c r="G52" s="349"/>
      <c r="H52" s="349"/>
      <c r="I52" s="349"/>
      <c r="J52" s="13"/>
      <c r="K52" s="126"/>
      <c r="L52" s="198"/>
    </row>
    <row r="53" spans="1:17" ht="13.5" thickTop="1" x14ac:dyDescent="0.2">
      <c r="B53" s="13"/>
      <c r="C53" s="380" t="s">
        <v>23</v>
      </c>
      <c r="D53" s="381"/>
      <c r="E53" s="381"/>
      <c r="F53" s="381"/>
      <c r="G53" s="381"/>
      <c r="H53" s="381"/>
      <c r="I53" s="382"/>
      <c r="J53" s="13"/>
      <c r="K53" s="126"/>
      <c r="L53" s="198"/>
    </row>
    <row r="54" spans="1:17" x14ac:dyDescent="0.2">
      <c r="B54" s="13"/>
      <c r="C54" s="377"/>
      <c r="D54" s="378"/>
      <c r="E54" s="378"/>
      <c r="F54" s="379"/>
      <c r="G54" s="48" t="s">
        <v>22</v>
      </c>
      <c r="H54" s="49" t="s">
        <v>169</v>
      </c>
      <c r="I54" s="90" t="s">
        <v>170</v>
      </c>
      <c r="J54" s="13"/>
      <c r="K54" s="126"/>
      <c r="L54" s="198"/>
      <c r="Q54" s="90" t="s">
        <v>170</v>
      </c>
    </row>
    <row r="55" spans="1:17" x14ac:dyDescent="0.2">
      <c r="B55" s="13"/>
      <c r="C55" s="356" t="s">
        <v>20</v>
      </c>
      <c r="D55" s="357"/>
      <c r="E55" s="357"/>
      <c r="F55" s="358"/>
      <c r="G55" s="211">
        <f>IF(H13+I13-N18-N23-O18-O23&lt;0,0,IF(H13+I13-N18-N23-O18-O23&gt;=0,H13+I13-N18-N23-O18-O23))</f>
        <v>0</v>
      </c>
      <c r="H55" s="207">
        <f>IF(P55&gt;$H$24,P55-$H$24,IF(P55=0,0))</f>
        <v>0</v>
      </c>
      <c r="I55" s="209">
        <f>IF(H55=0,$H$24+Q55,0)</f>
        <v>0</v>
      </c>
      <c r="J55" s="13"/>
      <c r="K55" s="126"/>
      <c r="L55" s="198"/>
      <c r="M55" s="193">
        <f>VLOOKUP(G55,$M$44:$P$49,3)</f>
        <v>0</v>
      </c>
      <c r="N55" s="194">
        <f>VLOOKUP(M55,$O$44:$P$48,2)</f>
        <v>0</v>
      </c>
      <c r="O55" s="195">
        <f>G55*M55-N55</f>
        <v>0</v>
      </c>
      <c r="P55" s="207">
        <f>IF(O55&gt;=$H$29,O55-$H$29,IF(O55&lt;$H$29,0))</f>
        <v>0</v>
      </c>
      <c r="Q55" s="209">
        <f>IF(O55&lt;$H$29,$H$29-O55,IF(O55&gt;=$H$29,0))</f>
        <v>0</v>
      </c>
    </row>
    <row r="56" spans="1:17" x14ac:dyDescent="0.2">
      <c r="B56" s="13"/>
      <c r="C56" s="356" t="s">
        <v>63</v>
      </c>
      <c r="D56" s="357"/>
      <c r="E56" s="357"/>
      <c r="F56" s="358"/>
      <c r="G56" s="211">
        <f>IF($H$13-$H$26+$N$23&lt;0,0,IF($H$13-$H$26+$N$23&gt;=0,$H$13-$N$18-$N$23))</f>
        <v>0</v>
      </c>
      <c r="H56" s="207">
        <f>IF(P56&gt;$H$24,P56-$H$24,IF(P56=0,0))</f>
        <v>0</v>
      </c>
      <c r="I56" s="209">
        <f>IF(H56=0,$H$24+Q56,0)</f>
        <v>0</v>
      </c>
      <c r="J56" s="13"/>
      <c r="K56" s="126"/>
      <c r="L56" s="198"/>
      <c r="M56" s="193">
        <f>VLOOKUP(G56,$M$44:$P$48,3)</f>
        <v>0</v>
      </c>
      <c r="N56" s="194">
        <f>VLOOKUP(M56,$O$44:$P$48,2)</f>
        <v>0</v>
      </c>
      <c r="O56" s="195">
        <f>G56*M56-N56</f>
        <v>0</v>
      </c>
      <c r="P56" s="207">
        <f>IF(O56&gt;=$H$29,O56-$H$29,IF(O56&lt;$H$29,0))</f>
        <v>0</v>
      </c>
      <c r="Q56" s="209">
        <f>IF(O56&lt;$H$29,$H$29-O56,IF(O56&gt;=$H$29,0))</f>
        <v>0</v>
      </c>
    </row>
    <row r="57" spans="1:17" ht="13.5" thickBot="1" x14ac:dyDescent="0.25">
      <c r="B57" s="13"/>
      <c r="C57" s="350" t="s">
        <v>64</v>
      </c>
      <c r="D57" s="351"/>
      <c r="E57" s="351"/>
      <c r="F57" s="352"/>
      <c r="G57" s="212">
        <f>IF($I$13-$I$26+$O$23&lt;0,0,IF($I$13-$I$26+$O$23&gt;=0,$I$13-$O$18-$O$23))</f>
        <v>0</v>
      </c>
      <c r="H57" s="208">
        <f>IF(O57&gt;=$I$29:$I$29,O57-$I$29,IF(O57&lt;$I$29,0))</f>
        <v>0</v>
      </c>
      <c r="I57" s="210">
        <f>IF(O57&lt;$I$29,$I$29-O57,IF(O57&gt;=$I$29,0))</f>
        <v>0</v>
      </c>
      <c r="J57" s="13"/>
      <c r="K57" s="126"/>
      <c r="L57" s="198"/>
      <c r="M57" s="193">
        <f>VLOOKUP(G57,$M$44:$P$48,3)</f>
        <v>0</v>
      </c>
      <c r="N57" s="194">
        <f>VLOOKUP(M57,$O$44:$P$48,2)</f>
        <v>0</v>
      </c>
      <c r="O57" s="195">
        <f>G57*M57-N57</f>
        <v>0</v>
      </c>
      <c r="P57" s="207">
        <f>IF(O57&gt;=$I$29,O57-$I$29,IF(O57&lt;$I$29,0))</f>
        <v>0</v>
      </c>
      <c r="Q57" s="210">
        <f>IF(O57&lt;$I$29,$I$29-O57,IF(O57&gt;=$I$29,0))</f>
        <v>0</v>
      </c>
    </row>
    <row r="58" spans="1:17" ht="6.75" customHeight="1" thickTop="1" thickBot="1" x14ac:dyDescent="0.25">
      <c r="B58" s="13"/>
      <c r="C58" s="88"/>
      <c r="D58" s="88"/>
      <c r="E58" s="88"/>
      <c r="F58" s="88"/>
      <c r="G58" s="89"/>
      <c r="H58" s="18"/>
      <c r="I58" s="18"/>
      <c r="J58" s="13"/>
      <c r="K58" s="126"/>
      <c r="L58" s="198"/>
      <c r="N58" s="44"/>
      <c r="O58" s="43"/>
      <c r="P58" s="47"/>
    </row>
    <row r="59" spans="1:17" ht="13.5" thickTop="1" x14ac:dyDescent="0.2">
      <c r="B59" s="13"/>
      <c r="C59" s="361" t="s">
        <v>24</v>
      </c>
      <c r="D59" s="362"/>
      <c r="E59" s="362"/>
      <c r="F59" s="362"/>
      <c r="G59" s="362"/>
      <c r="H59" s="362"/>
      <c r="I59" s="363"/>
      <c r="J59" s="13"/>
      <c r="K59" s="126"/>
      <c r="L59" s="198"/>
    </row>
    <row r="60" spans="1:17" x14ac:dyDescent="0.2">
      <c r="B60" s="13"/>
      <c r="C60" s="353"/>
      <c r="D60" s="354"/>
      <c r="E60" s="354"/>
      <c r="F60" s="355"/>
      <c r="G60" s="48" t="s">
        <v>22</v>
      </c>
      <c r="H60" s="49" t="s">
        <v>169</v>
      </c>
      <c r="I60" s="90" t="s">
        <v>170</v>
      </c>
      <c r="J60" s="13"/>
      <c r="K60" s="126"/>
      <c r="L60" s="198"/>
      <c r="P60" s="214" t="s">
        <v>169</v>
      </c>
      <c r="Q60" s="90" t="s">
        <v>170</v>
      </c>
    </row>
    <row r="61" spans="1:17" x14ac:dyDescent="0.2">
      <c r="B61" s="13"/>
      <c r="C61" s="356" t="s">
        <v>21</v>
      </c>
      <c r="D61" s="357"/>
      <c r="E61" s="357"/>
      <c r="F61" s="358"/>
      <c r="G61" s="211">
        <f>H13+I13-P42</f>
        <v>0</v>
      </c>
      <c r="H61" s="206">
        <f>P61</f>
        <v>0</v>
      </c>
      <c r="I61" s="91">
        <f>IF(O61&lt;$H$29,$H$29-O61,IF(O61&gt;=$H$29,0))</f>
        <v>0</v>
      </c>
      <c r="J61" s="13"/>
      <c r="K61" s="126"/>
      <c r="L61" s="198"/>
      <c r="M61" s="193">
        <f>VLOOKUP(G61,$M$44:$P$48,3)</f>
        <v>0</v>
      </c>
      <c r="N61" s="194">
        <f>VLOOKUP(M61,$O$44:$P$48,2)</f>
        <v>0</v>
      </c>
      <c r="O61" s="195">
        <f>G61*M61-N61</f>
        <v>0</v>
      </c>
      <c r="P61" s="51">
        <f>IF(O61&gt;=$H$29,O61-$H$29,IF(O61&lt;$H$29,0))</f>
        <v>0</v>
      </c>
      <c r="Q61" s="91">
        <f>IF(O61&lt;$H$29,$H$29-O61,IF(O61&gt;=$H$29,0))</f>
        <v>0</v>
      </c>
    </row>
    <row r="62" spans="1:17" x14ac:dyDescent="0.2">
      <c r="B62" s="13"/>
      <c r="C62" s="356" t="s">
        <v>63</v>
      </c>
      <c r="D62" s="357"/>
      <c r="E62" s="357"/>
      <c r="F62" s="358"/>
      <c r="G62" s="211">
        <f>H13-H42</f>
        <v>0</v>
      </c>
      <c r="H62" s="206">
        <f>P62</f>
        <v>0</v>
      </c>
      <c r="I62" s="91">
        <f>IF(O62&lt;$H$29,$H$29-O62,IF(O62&gt;=$H$29,0))</f>
        <v>0</v>
      </c>
      <c r="J62" s="13"/>
      <c r="K62" s="126"/>
      <c r="L62" s="198"/>
      <c r="M62" s="193">
        <f>VLOOKUP(G62,$M$44:$P$48,3)</f>
        <v>0</v>
      </c>
      <c r="N62" s="194">
        <f>VLOOKUP(M62,$O$44:$P$48,2)</f>
        <v>0</v>
      </c>
      <c r="O62" s="195">
        <f>G62*M62-N62</f>
        <v>0</v>
      </c>
      <c r="P62" s="51">
        <f>IF(O62&gt;=$H$29,O62-$H$29,IF(O62&lt;$H$29,0))</f>
        <v>0</v>
      </c>
      <c r="Q62" s="91">
        <f>IF(O62&lt;$H$29,$H$29-O62,IF(O62&gt;=$H$29,0))</f>
        <v>0</v>
      </c>
    </row>
    <row r="63" spans="1:17" ht="13.5" thickBot="1" x14ac:dyDescent="0.25">
      <c r="B63" s="13"/>
      <c r="C63" s="350" t="s">
        <v>64</v>
      </c>
      <c r="D63" s="351"/>
      <c r="E63" s="351"/>
      <c r="F63" s="352"/>
      <c r="G63" s="212">
        <f>I13-I42</f>
        <v>0</v>
      </c>
      <c r="H63" s="213">
        <f>P63</f>
        <v>0</v>
      </c>
      <c r="I63" s="93">
        <f>IF(O63&lt;$I$29,$I$29-O63,IF(O63&gt;=$I$29,0))</f>
        <v>0</v>
      </c>
      <c r="J63" s="13"/>
      <c r="K63" s="126"/>
      <c r="L63" s="198"/>
      <c r="M63" s="193">
        <f>VLOOKUP(G63,$M$44:$P$48,3)</f>
        <v>0</v>
      </c>
      <c r="N63" s="194">
        <f>VLOOKUP(M63,$O$44:$P$48,2)</f>
        <v>0</v>
      </c>
      <c r="O63" s="195">
        <f>G63*M63-N63</f>
        <v>0</v>
      </c>
      <c r="P63" s="92">
        <f>IF(O63&gt;=$I$29,O63-$I$29,IF(O63&lt;$I$29,0))</f>
        <v>0</v>
      </c>
      <c r="Q63" s="93">
        <f>IF(O63&lt;$I$29,$I$29-O63,IF(O63&gt;=$I$29,0))</f>
        <v>0</v>
      </c>
    </row>
    <row r="64" spans="1:17" ht="13.5" thickTop="1" x14ac:dyDescent="0.2">
      <c r="B64" s="13"/>
      <c r="C64" s="13"/>
      <c r="D64" s="13"/>
      <c r="E64" s="13"/>
      <c r="F64" s="13"/>
      <c r="G64" s="13"/>
      <c r="H64" s="18"/>
      <c r="I64" s="13"/>
      <c r="J64" s="94"/>
      <c r="K64" s="129"/>
      <c r="L64" s="201"/>
    </row>
    <row r="65" spans="2:12" x14ac:dyDescent="0.2">
      <c r="B65" s="13"/>
      <c r="C65" s="13"/>
      <c r="D65" s="13"/>
      <c r="E65" s="13"/>
      <c r="F65" s="13"/>
      <c r="G65" s="13"/>
      <c r="H65" s="18"/>
      <c r="I65" s="13"/>
      <c r="J65" s="13"/>
      <c r="K65" s="126"/>
      <c r="L65" s="198"/>
    </row>
  </sheetData>
  <sheetProtection algorithmName="SHA-512" hashValue="NP3UU8uBg1j/9+wRHEUP8q62MoKa12Dw8oL3Ef6sTet4tRwr5o9YHKKL6QfGqcnvXnkcgu0bPo+iTqhkDY07vw==" saltValue="wQP0suJgBrg/CQV8WIN1Dw==" spinCount="100000" sheet="1" formatCells="0" formatColumns="0" formatRows="0" selectLockedCells="1"/>
  <dataConsolidate/>
  <mergeCells count="41">
    <mergeCell ref="N38:N39"/>
    <mergeCell ref="C10:I10"/>
    <mergeCell ref="C45:G45"/>
    <mergeCell ref="C40:I40"/>
    <mergeCell ref="C14:G14"/>
    <mergeCell ref="C16:G16"/>
    <mergeCell ref="C17:G17"/>
    <mergeCell ref="C41:F42"/>
    <mergeCell ref="C11:G12"/>
    <mergeCell ref="C1:I1"/>
    <mergeCell ref="C2:I2"/>
    <mergeCell ref="C38:G38"/>
    <mergeCell ref="C18:G18"/>
    <mergeCell ref="C35:G35"/>
    <mergeCell ref="C13:G13"/>
    <mergeCell ref="G4:I4"/>
    <mergeCell ref="G6:I6"/>
    <mergeCell ref="H7:I7"/>
    <mergeCell ref="H5:I5"/>
    <mergeCell ref="C47:I47"/>
    <mergeCell ref="C46:I46"/>
    <mergeCell ref="C59:I59"/>
    <mergeCell ref="C27:F27"/>
    <mergeCell ref="C28:F28"/>
    <mergeCell ref="C30:F30"/>
    <mergeCell ref="C31:F31"/>
    <mergeCell ref="C32:F32"/>
    <mergeCell ref="C33:F33"/>
    <mergeCell ref="C37:H37"/>
    <mergeCell ref="C44:H44"/>
    <mergeCell ref="C48:I50"/>
    <mergeCell ref="C54:F54"/>
    <mergeCell ref="C55:F55"/>
    <mergeCell ref="C56:F56"/>
    <mergeCell ref="C53:I53"/>
    <mergeCell ref="C52:I52"/>
    <mergeCell ref="C63:F63"/>
    <mergeCell ref="C57:F57"/>
    <mergeCell ref="C60:F60"/>
    <mergeCell ref="C61:F61"/>
    <mergeCell ref="C62:F62"/>
  </mergeCells>
  <phoneticPr fontId="2" type="noConversion"/>
  <dataValidations xWindow="303" yWindow="528" count="11">
    <dataValidation allowBlank="1" showInputMessage="1" showErrorMessage="1" promptTitle="LIMITE MÁXIMO DE DEDUÇÃO" prompt="LIMITE MÁXIMO DE DEDUÇÃO POR DEPENDENTE" sqref="M20:M22"/>
    <dataValidation type="list" allowBlank="1" showInputMessage="1" showErrorMessage="1" promptTitle="NÚMERO DEPEPENTE" prompt="INFORME A QUANTIDADE DE DEPENDENTES, QUE FARÁ PARTE DA SUA DECLARAÇÃO." sqref="E19 G19">
      <formula1>$P$4:$P$16</formula1>
    </dataValidation>
    <dataValidation type="list" allowBlank="1" showInputMessage="1" showErrorMessage="1" promptTitle="NÚMERO DEPEPENTE" prompt="INFORME A QUANTIDADE DE DEPENDENTES, QUE FARÁ PARTE DA SUA DECLARAÇÃO." sqref="E20:E22 G20:G22">
      <formula1>$P$4:$P$5</formula1>
    </dataValidation>
    <dataValidation allowBlank="1" showInputMessage="1" showErrorMessage="1" promptTitle="DESPESAS MÉDICAS" prompt="Informar o total das despesas médicas (gasto anual) - sua e de seus dependentes" sqref="I23"/>
    <dataValidation allowBlank="1" showInputMessage="1" showErrorMessage="1" promptTitle="DESPESAS MÉDICAS" prompt="Informar o total das despesas médicas _x000a_ - Com o Declarante_x000a_ - Com os Dependentes Legais._x000a__x000a_Obs:- Somente com recibos." sqref="H23"/>
    <dataValidation allowBlank="1" showInputMessage="1" showErrorMessage="1" promptTitle="DEDUÇÕES DESPESAS COM INSTRUÇÃO" prompt=" -  Informe o total  pago com a instrução deste dependente;_x000a__x000a_ - O sistema realizará o cálculo de acordo com o limite máximo permitido na legislação." sqref="I21:I22"/>
    <dataValidation allowBlank="1" showInputMessage="1" showErrorMessage="1" promptTitle="DEDUÇÕES DESPESAS COM INSTRUÇÃO" prompt="- Informe o total pago com instruçao do declarante;_x000a__x000a_- O sistema realizará o cálculo de acordo com o limite máximo permitido na legislação_x000a_" sqref="I20"/>
    <dataValidation type="custom" allowBlank="1" showInputMessage="1" showErrorMessage="1" errorTitle="TETO MÁXIMO" error="GOVERNO RETIROU ABATIMENTO DA DOMESTICA PARA 2019" promptTitle="2019 não permitida dedução" prompt="Governo retirou para 2019 abatimento da doméstica." sqref="H24">
      <formula1>H24&lt;=N27</formula1>
    </dataValidation>
    <dataValidation type="custom" allowBlank="1" showInputMessage="1" showErrorMessage="1" errorTitle="TETO MÁXIMO" error="TETO MÁXIMO PREVISTO PELA LEGISLAÇÃO - R$ 1.200,32" promptTitle="2019 não permitida dedução" prompt="_x000a_Governo retirou para 2019 abatimento da doméstica" sqref="I24">
      <formula1>I24&lt;=N27</formula1>
    </dataValidation>
    <dataValidation type="custom" allowBlank="1" showInputMessage="1" showErrorMessage="1" errorTitle="\\\" promptTitle="variação patrimonial negativa" prompt="_x000a_" sqref="I37">
      <formula1>IF(I37&lt;0,"variação patrimonial negativa")</formula1>
    </dataValidation>
    <dataValidation allowBlank="1" showInputMessage="1" showErrorMessage="1" promptTitle="DEDUÇÕES DESPESAS COM INSTRUÇÃO" prompt="- Informe o total pago com instruçao do declarante;_x000a__x000a_- O sistema realizará o cálculo de acordo com o limite máximo permitido na legislação_x000a_Limite Máximo r$ 3.561,50_x000a_" sqref="H20:H22"/>
  </dataValidations>
  <hyperlinks>
    <hyperlink ref="C52" r:id="rId1"/>
  </hyperlinks>
  <pageMargins left="0.78740157480314965" right="0.78740157480314965" top="0.98425196850393704" bottom="0.98425196850393704" header="0.51181102362204722" footer="0.51181102362204722"/>
  <pageSetup paperSize="9" scale="75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defaultSize="0" autoFill="0" autoLine="0" autoPict="0">
                <anchor moveWithCells="1">
                  <from>
                    <xdr:col>2</xdr:col>
                    <xdr:colOff>38100</xdr:colOff>
                    <xdr:row>4</xdr:row>
                    <xdr:rowOff>19050</xdr:rowOff>
                  </from>
                  <to>
                    <xdr:col>2</xdr:col>
                    <xdr:colOff>1695450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defaultSize="0" autoFill="0" autoLine="0" autoPict="0">
                <anchor moveWithCells="1">
                  <from>
                    <xdr:col>2</xdr:col>
                    <xdr:colOff>19050</xdr:colOff>
                    <xdr:row>6</xdr:row>
                    <xdr:rowOff>114300</xdr:rowOff>
                  </from>
                  <to>
                    <xdr:col>2</xdr:col>
                    <xdr:colOff>1676400</xdr:colOff>
                    <xdr:row>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AJUDA</vt:lpstr>
      <vt:lpstr> RENDIMENTO(S) DE 2020</vt:lpstr>
      <vt:lpstr>VAR.PATRIMONIAL 2021 - 2020</vt:lpstr>
      <vt:lpstr>' RENDIMENTO(S) DE 2020'!Area_de_impressao</vt:lpstr>
    </vt:vector>
  </TitlesOfParts>
  <Company>ANGELO A TONON (AUTÔNOMO)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SIMULADO DE VARIAÇÃO PATRIMONIAL PESSOAL FISICA</dc:title>
  <dc:subject>EVOLUÇÃO PATRIMONIAL PESSOA FISICA</dc:subject>
  <dc:creator>ANGELO ADALBERTO TONON</dc:creator>
  <cp:keywords>VARIAÇÃO PATRIMONIAL</cp:keywords>
  <dc:description>DISPONIBILIZADO GRATUITAMENTE NA PAGINA CONTABILIZANDO.COM</dc:description>
  <cp:lastModifiedBy>João Leite</cp:lastModifiedBy>
  <cp:lastPrinted>2021-03-10T23:42:25Z</cp:lastPrinted>
  <dcterms:created xsi:type="dcterms:W3CDTF">2005-03-10T17:15:31Z</dcterms:created>
  <dcterms:modified xsi:type="dcterms:W3CDTF">2021-03-12T00:54:08Z</dcterms:modified>
  <cp:category>PLANILHA EXCEL</cp:category>
</cp:coreProperties>
</file>