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-120" yWindow="-120" windowWidth="29040" windowHeight="15720" activeTab="1"/>
  </bookViews>
  <sheets>
    <sheet name="AJUDA" sheetId="2" r:id="rId1"/>
    <sheet name=" RENDIMENTO(S) DE 2023" sheetId="3" r:id="rId2"/>
    <sheet name="VAR.PATRIMONIAL 2024 - 2023" sheetId="1" r:id="rId3"/>
    <sheet name="DESPESAS MÉDICAS" sheetId="4" r:id="rId4"/>
    <sheet name="DESPESAS EDUCAÇÃO" sheetId="9" r:id="rId5"/>
    <sheet name="REFORMAS IMÓVEL" sheetId="5" r:id="rId6"/>
    <sheet name="AÇÕES livre" sheetId="6" r:id="rId7"/>
    <sheet name="APLICAÇÕES FINANCEIRAS livre" sheetId="7" r:id="rId8"/>
  </sheets>
  <definedNames>
    <definedName name="_xlnm.Print_Area" localSheetId="1">' RENDIMENTO(S) DE 2023'!$A$2:$I$42</definedName>
  </definedNames>
  <calcPr calcId="191029"/>
</workbook>
</file>

<file path=xl/calcChain.xml><?xml version="1.0" encoding="utf-8"?>
<calcChain xmlns="http://schemas.openxmlformats.org/spreadsheetml/2006/main">
  <c r="H51" i="1" l="1"/>
  <c r="G51" i="1"/>
  <c r="S31" i="1"/>
  <c r="I35" i="1"/>
  <c r="H35" i="1"/>
  <c r="D11" i="9"/>
  <c r="D47" i="9"/>
  <c r="D35" i="9"/>
  <c r="D23" i="9"/>
  <c r="D57" i="5"/>
  <c r="E47" i="4"/>
  <c r="E35" i="4"/>
  <c r="E23" i="4"/>
  <c r="E11" i="4"/>
  <c r="X30" i="1"/>
  <c r="E50" i="4" l="1"/>
  <c r="D50" i="9"/>
  <c r="X31" i="1"/>
  <c r="Y30" i="1"/>
  <c r="S29" i="1"/>
  <c r="S28" i="1"/>
  <c r="S27" i="1"/>
  <c r="G42" i="1" l="1"/>
  <c r="H7" i="1" l="1"/>
  <c r="G6" i="1"/>
  <c r="H5" i="1"/>
  <c r="G4" i="1"/>
  <c r="I16" i="1" l="1"/>
  <c r="H16" i="1"/>
  <c r="I29" i="1" l="1"/>
  <c r="H19" i="1" l="1"/>
  <c r="I19" i="1"/>
  <c r="H29" i="1"/>
  <c r="I13" i="1"/>
  <c r="H13" i="1"/>
  <c r="H17" i="1" s="1"/>
  <c r="H18" i="1"/>
  <c r="I18" i="1"/>
  <c r="H27" i="1"/>
  <c r="I28" i="1"/>
  <c r="H26" i="1" l="1"/>
  <c r="H38" i="1" s="1"/>
  <c r="N18" i="1"/>
  <c r="I26" i="1"/>
  <c r="M47" i="1"/>
  <c r="M48" i="1"/>
  <c r="M46" i="1"/>
  <c r="M21" i="1"/>
  <c r="N21" i="1" s="1"/>
  <c r="N20" i="1"/>
  <c r="N42" i="1"/>
  <c r="M22" i="1"/>
  <c r="N22" i="1" s="1"/>
  <c r="N32" i="1"/>
  <c r="O20" i="1"/>
  <c r="O42" i="1"/>
  <c r="I42" i="1" s="1"/>
  <c r="G63" i="1" s="1"/>
  <c r="M63" i="1" s="1"/>
  <c r="I17" i="1"/>
  <c r="G33" i="1"/>
  <c r="G32" i="1"/>
  <c r="I37" i="1" l="1"/>
  <c r="H42" i="1"/>
  <c r="O18" i="1"/>
  <c r="N63" i="1"/>
  <c r="O63" i="1" s="1"/>
  <c r="P42" i="1"/>
  <c r="G61" i="1" s="1"/>
  <c r="O22" i="1"/>
  <c r="O21" i="1"/>
  <c r="I45" i="1"/>
  <c r="N23" i="1"/>
  <c r="G62" i="1" l="1"/>
  <c r="M62" i="1" s="1"/>
  <c r="N62" i="1" s="1"/>
  <c r="H45" i="1"/>
  <c r="Q63" i="1"/>
  <c r="I63" i="1"/>
  <c r="M61" i="1"/>
  <c r="N61" i="1" s="1"/>
  <c r="I44" i="1"/>
  <c r="G56" i="1"/>
  <c r="O23" i="1"/>
  <c r="G57" i="1" s="1"/>
  <c r="I38" i="1"/>
  <c r="M57" i="1" l="1"/>
  <c r="N57" i="1" s="1"/>
  <c r="G55" i="1"/>
  <c r="M56" i="1"/>
  <c r="N56" i="1" s="1"/>
  <c r="O62" i="1"/>
  <c r="O61" i="1"/>
  <c r="P63" i="1"/>
  <c r="H63" i="1" s="1"/>
  <c r="M55" i="1" l="1"/>
  <c r="N55" i="1" s="1"/>
  <c r="O57" i="1"/>
  <c r="H57" i="1" s="1"/>
  <c r="I62" i="1"/>
  <c r="Q62" i="1"/>
  <c r="I61" i="1"/>
  <c r="Q61" i="1"/>
  <c r="P61" i="1"/>
  <c r="H61" i="1" s="1"/>
  <c r="O56" i="1"/>
  <c r="P62" i="1"/>
  <c r="H62" i="1" s="1"/>
  <c r="O55" i="1" l="1"/>
  <c r="P55" i="1" s="1"/>
  <c r="H55" i="1" s="1"/>
  <c r="I57" i="1"/>
  <c r="Q57" i="1"/>
  <c r="P57" i="1"/>
  <c r="Q56" i="1"/>
  <c r="P56" i="1"/>
  <c r="H56" i="1" s="1"/>
  <c r="I56" i="1" l="1"/>
  <c r="Q55" i="1"/>
  <c r="I55" i="1" s="1"/>
</calcChain>
</file>

<file path=xl/sharedStrings.xml><?xml version="1.0" encoding="utf-8"?>
<sst xmlns="http://schemas.openxmlformats.org/spreadsheetml/2006/main" count="280" uniqueCount="138">
  <si>
    <t>Rendimentos Isentos e Não Tributáveis</t>
  </si>
  <si>
    <t>VALOR R$</t>
  </si>
  <si>
    <t xml:space="preserve">Bens e Direitos em </t>
  </si>
  <si>
    <t>DADOS DE SUA DECLARAÇÃO PESSOA FÍSICA</t>
  </si>
  <si>
    <t>Rendimentos Tributáveis (TOTAL)</t>
  </si>
  <si>
    <t xml:space="preserve">Dívidas e ônus reais em </t>
  </si>
  <si>
    <t>CPF</t>
  </si>
  <si>
    <t xml:space="preserve">SIGNIFICA QUE VOCÊ ESTÁ COM VARIAÇÃO PATRIMONIAL A DESCOBERTO! </t>
  </si>
  <si>
    <t>Deduções Dependentes</t>
  </si>
  <si>
    <t>Deduções Despesa com Instrução</t>
  </si>
  <si>
    <t>Deduções Pensão Alim. Judicial + Escrit. Pública</t>
  </si>
  <si>
    <t>Deduções despesas Médicas</t>
  </si>
  <si>
    <t>Imposto de renda retido ou pago diretamento</t>
  </si>
  <si>
    <t>OPÇÃO PELO DESCONTO SIMPLIFICADO</t>
  </si>
  <si>
    <t>TETO-MÁXIMO</t>
  </si>
  <si>
    <t>ALTERAR ANUAL</t>
  </si>
  <si>
    <t>UTILIZANDO O MODELO COMPLETO DA DECLARAÇÃO DE RENDA DE AJUSTE ANUAL</t>
  </si>
  <si>
    <t>UTILIZANDO O MODELO SIMPLIFICADO DA DECLARAÇÃO DE RENDA DE AJUSTE ANUAL</t>
  </si>
  <si>
    <t>DESCONTO 20%</t>
  </si>
  <si>
    <t>TETO MÁXIMO</t>
  </si>
  <si>
    <t>EM CONJUNTO (DECLARAÇÃO COMPLETA)</t>
  </si>
  <si>
    <t>EM CONJUNTO (DECLARAÇÃO SIMPLIFICADA)</t>
  </si>
  <si>
    <t>B.CÁLCULO</t>
  </si>
  <si>
    <t>QUADRO COMPARATIVO DECLARAÇÃO DE AJUSTE ANUAL (COMPLETA)</t>
  </si>
  <si>
    <t>QUADRO COMPARATIVO DECLARAÇÃO DE AJUSTE ANUAL (SIMPLIFICADA)</t>
  </si>
  <si>
    <t>VALOR DO DEPENDENTE</t>
  </si>
  <si>
    <t>Angelo Adalberto Tonon</t>
  </si>
  <si>
    <t>Variação Patrimonial Pessoa Física</t>
  </si>
  <si>
    <t>Autor</t>
  </si>
  <si>
    <t>Atualizada</t>
  </si>
  <si>
    <t>Planilha</t>
  </si>
  <si>
    <t>Versão</t>
  </si>
  <si>
    <t>E-Mail</t>
  </si>
  <si>
    <t>APURAÇÃO DA VARIAÇÃO PATRIMONIAL  E COMPARATIVA DECLARAÇÃO COMPLETA E SIMPLIFICADA</t>
  </si>
  <si>
    <t>VOCÊ SERÁ NOTIFICAÇÃO PELO IMPOSTO DE RENDA! POIS ENTROU DINHEIRO OU BENS SEM ORIGEM EM SUA DECLARAÇÃO</t>
  </si>
  <si>
    <t xml:space="preserve">ANGELO ADALBERTO TONON - variação patrimonial (PF) </t>
  </si>
  <si>
    <t xml:space="preserve">VALOR R$ </t>
  </si>
  <si>
    <t>Formação</t>
  </si>
  <si>
    <t>TITULAR</t>
  </si>
  <si>
    <t>OUTROS</t>
  </si>
  <si>
    <t>NOME DO CONTRIBUINTE (TITULAR)/(ESPOSO)</t>
  </si>
  <si>
    <t>NOME DO CONTRIBUINTE (OUTROS)/(ESPOSA)</t>
  </si>
  <si>
    <t>EM SEPARADO - DECLARAÇÃO COMPLETA (TITULAR)</t>
  </si>
  <si>
    <t>EM SEPARADO - DECLARAÇÃO COMPLETA (OUTROS)/(MULHER)</t>
  </si>
  <si>
    <t>COMPOSIÇÃO DA VARIAÇÃO PATRIMONIAL (EM CONJUNTO)</t>
  </si>
  <si>
    <t>COMPOSIÇÃO DA VARIAÇÃO PATRIMONIAL(EM SEPARADO)</t>
  </si>
  <si>
    <r>
      <t>NOTA IMPORTANTE</t>
    </r>
    <r>
      <rPr>
        <sz val="10"/>
        <color indexed="10"/>
        <rFont val="Arial"/>
        <family val="2"/>
      </rPr>
      <t>:-</t>
    </r>
    <r>
      <rPr>
        <b/>
        <sz val="10"/>
        <rFont val="Arial"/>
        <family val="2"/>
      </rPr>
      <t xml:space="preserve"> COMPOSIÇÃO DA VARIAÇÃO PATRIMONIAL NEGATIVA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(VERMELHA):</t>
    </r>
  </si>
  <si>
    <t>Somar Pgtos e Doações Efetuadas não dedutivel (TITULAR)</t>
  </si>
  <si>
    <t>Somar Pgtos e Doações Efetuadas não dedutivel (OUTROS)</t>
  </si>
  <si>
    <t>DEPENDENTE</t>
  </si>
  <si>
    <r>
      <t xml:space="preserve">Limite de dedução por dependente </t>
    </r>
    <r>
      <rPr>
        <b/>
        <sz val="10"/>
        <color indexed="10"/>
        <rFont val="Arial"/>
        <family val="2"/>
      </rPr>
      <t xml:space="preserve">R$ 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</si>
  <si>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R$ </t>
    </r>
  </si>
  <si>
    <t>valido  até</t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</si>
  <si>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 xml:space="preserve">R$ </t>
    </r>
  </si>
  <si>
    <r>
      <t xml:space="preserve">A multa, para quem entregar a declaração fora do prazo, é de 1% ao mês, sendo o valor mínimo </t>
    </r>
    <r>
      <rPr>
        <b/>
        <sz val="10"/>
        <color rgb="FFFF0000"/>
        <rFont val="Arial"/>
        <family val="2"/>
      </rPr>
      <t xml:space="preserve">R$ 165,74 </t>
    </r>
    <r>
      <rPr>
        <sz val="10"/>
        <rFont val="Arial"/>
        <family val="2"/>
      </rPr>
      <t>e máximo de 20% do imposto devido.</t>
    </r>
  </si>
  <si>
    <t>FONTE PAGADORA</t>
  </si>
  <si>
    <t>CNPJ</t>
  </si>
  <si>
    <t>Contrib. Previd. Social</t>
  </si>
  <si>
    <t>Contrib. Previd. Privada</t>
  </si>
  <si>
    <t>Rend. Tributáveis</t>
  </si>
  <si>
    <t>Imposto de Renda Retido na Fonte</t>
  </si>
  <si>
    <t>Rend. Tributável Exclusivo na Fonte</t>
  </si>
  <si>
    <t xml:space="preserve">Imp. de Renda Ret. na fonte sobre 13º Sal. </t>
  </si>
  <si>
    <t>DADOS DAS FONTES PAGADORAS DO TITULAR DA DECLARAÇÃO</t>
  </si>
  <si>
    <t xml:space="preserve">DADOS DAS FONTES PAGADORAS DO DEPENDENTE </t>
  </si>
  <si>
    <t>NOME</t>
  </si>
  <si>
    <t>Rend. Trib. Exclusivo na Fonte (13º Salário)</t>
  </si>
  <si>
    <t>Rendimentos Sujeitos à Tributação Exclusiva (13º Salário)</t>
  </si>
  <si>
    <t>Rendimento Sujeitos à Tributação Exclusiva na fonte exceto 13º Salário</t>
  </si>
  <si>
    <t>Total dos Rendimentos Titular(Linhas H13 a H16) e Outros (Linhas I13 a I16)</t>
  </si>
  <si>
    <t>Soma das linhas 18 a 25 da letra H ou Letra I</t>
  </si>
  <si>
    <t>angeloatonon@gmail.com</t>
  </si>
  <si>
    <t>Professor, Pedagogo, Técnico em Contabilidade, Técnico em Seguranda no Trabalho, Técnico em eletrotécnica e Pós graduado em Gestão de Projetos (PMI).</t>
  </si>
  <si>
    <t>Deduções (INSS sobre a empregada Doméstica)</t>
  </si>
  <si>
    <t>jan a Set/2015</t>
  </si>
  <si>
    <t>composição</t>
  </si>
  <si>
    <t>férias 1/3</t>
  </si>
  <si>
    <t>nov e 13º (2015)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</si>
  <si>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R$ 28.559,70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</si>
  <si>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>Rendimento superior a r$ 28.559,70</t>
    </r>
    <r>
      <rPr>
        <b/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31/12/2015,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R$ 142.798,50</t>
    </r>
    <r>
      <rPr>
        <sz val="10"/>
        <rFont val="Arial"/>
        <family val="2"/>
      </rPr>
      <t xml:space="preserve">, ou que vá compensar, no ano-base de 2016 ou depois, prejuizos de anos anteriores ou ano-base de 2015;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</si>
  <si>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R$ 28.559,70</t>
    </r>
    <r>
      <rPr>
        <sz val="10"/>
        <rFont val="Arial"/>
        <family val="2"/>
      </rPr>
      <t>; </t>
    </r>
  </si>
  <si>
    <t>IR A PAGAR</t>
  </si>
  <si>
    <t>IR A RESTITUIR</t>
  </si>
  <si>
    <t>V7/2020</t>
  </si>
  <si>
    <t>Exercício 2020 Ano-Base 2019</t>
  </si>
  <si>
    <t>Atualização do programa para exércicio 2020 - ano-base 2019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</si>
  <si>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30/04/2020. </t>
    </r>
  </si>
  <si>
    <r>
      <t xml:space="preserve">prazo de entrega de </t>
    </r>
    <r>
      <rPr>
        <b/>
        <sz val="10"/>
        <color rgb="FFFF0000"/>
        <rFont val="Arial"/>
        <family val="2"/>
      </rPr>
      <t>09/03/2020 a 30/04/2020</t>
    </r>
  </si>
  <si>
    <t>Deduções Previdencia Social Oficial + Previdência Complementar (Privada)</t>
  </si>
  <si>
    <t>V8/2021</t>
  </si>
  <si>
    <t>Exercício 2021 Ano-Base 2020</t>
  </si>
  <si>
    <r>
      <t>Os valores recebidos a título de Auxílio Emergencial (Lei nº 13.982, de 2020) e ainda, do Auxílio Emergencial Residual (Medida Provisória nº 1.000, de 2020) são considerados rendimentos tributáveis e devem ser declarados como tal na ficha Rendimentos Tributáveis Recebidos de Pessoa Jurídica com o</t>
    </r>
    <r>
      <rPr>
        <b/>
        <u/>
        <sz val="10"/>
        <color rgb="FFFF0000"/>
        <rFont val="Arial"/>
        <family val="2"/>
      </rPr>
      <t xml:space="preserve"> CNPJ nº 05.526.783/0003-27 </t>
    </r>
    <r>
      <rPr>
        <sz val="10"/>
        <color rgb="FFFF0000"/>
        <rFont val="Arial"/>
        <family val="2"/>
      </rPr>
      <t>-</t>
    </r>
    <r>
      <rPr>
        <sz val="10"/>
        <rFont val="Arial"/>
        <family val="2"/>
      </rPr>
      <t xml:space="preserve"> Auxílio Emergencial - COVID 19.</t>
    </r>
  </si>
  <si>
    <t>CUIDADOS</t>
  </si>
  <si>
    <t>Para informação sobre os valores recebidos, acesse</t>
  </si>
  <si>
    <t>&lt;consultaauxilio.dataprev.gov.br/consulta&gt;,</t>
  </si>
  <si>
    <t>onde está disponível o informe de rendimentos correspondente.</t>
  </si>
  <si>
    <t>Divida Paga até o dia</t>
  </si>
  <si>
    <t>A remuneração paga pelo empregador deve ser informada na ficha Rendimentos Tributáveis Recebidos de Pessoa Jurídica com o CNPJ da fonte pagadora.</t>
  </si>
  <si>
    <t>A ajuda compensatória mensal paga pelo empregador é isenta. Se recebida pelo trabalhador, deve ser informada na ficha Rendimentos Isentos e Não Tributáveis, no item 26 - Outros com o CNPJ da fonte pagadora e a Descrição: Ajuda Compensatória.</t>
  </si>
  <si>
    <r>
      <t xml:space="preserve">Os valores recebidos a título de Benefício Emergencial de Preservação do Emprego e da Renda – BEm (Lei nº 14.020, de 6 de julho de 2020, e Decreto nº 10.517, de 13 de outubro de 2020) são considerados rendimentos tributáveis e devem ser declarados como tal na ficha Rendimentos Tributáveis Recebidos de Pessoa Jurídica com o </t>
    </r>
    <r>
      <rPr>
        <b/>
        <sz val="10"/>
        <color rgb="FFFF0000"/>
        <rFont val="Arial"/>
        <family val="2"/>
      </rPr>
      <t>CNPJ nº 00.394.460/0572-59 - Benefício Emergencial de Preservação do Emprego e da Renda.</t>
    </r>
  </si>
  <si>
    <t>Ao informar o recebimento de proventos de aposentadoria, reserva remunerada, reforma e pensão de declarantes maiores de 65 anos na Ficha Rendimentos Isentos e Não Tributáveis, o limite da parcela isenta será calculado e os valores excedentes serão automaticamente transferidos para a Ficha Rendimentos Tributáveis Recebidos de Pessoa Jurídica (pelo Titular ou pelo Dependente).</t>
  </si>
  <si>
    <r>
      <t>1. acesse o sistema de </t>
    </r>
    <r>
      <rPr>
        <b/>
        <sz val="12"/>
        <color rgb="FF555555"/>
        <rFont val="Arial"/>
        <family val="2"/>
      </rPr>
      <t>Processos Digitais</t>
    </r>
    <r>
      <rPr>
        <sz val="12"/>
        <color rgb="FF555555"/>
        <rFont val="Arial"/>
        <family val="2"/>
      </rPr>
      <t> (e-Processo);</t>
    </r>
  </si>
  <si>
    <r>
      <t>2. clique em </t>
    </r>
    <r>
      <rPr>
        <b/>
        <sz val="12"/>
        <color rgb="FF555555"/>
        <rFont val="Arial"/>
        <family val="2"/>
      </rPr>
      <t>Abrir Dossiê Digital de Atendimento</t>
    </r>
    <r>
      <rPr>
        <sz val="12"/>
        <color rgb="FF555555"/>
        <rFont val="Arial"/>
        <family val="2"/>
      </rPr>
      <t>;</t>
    </r>
  </si>
  <si>
    <r>
      <t>3. escolha a área de concentração </t>
    </r>
    <r>
      <rPr>
        <b/>
        <sz val="12"/>
        <color rgb="FF555555"/>
        <rFont val="Arial"/>
        <family val="2"/>
      </rPr>
      <t>Cópia de Documentos</t>
    </r>
    <r>
      <rPr>
        <sz val="12"/>
        <color rgb="FF555555"/>
        <rFont val="Arial"/>
        <family val="2"/>
      </rPr>
      <t>;</t>
    </r>
  </si>
  <si>
    <r>
      <t>4. selecione o serviço </t>
    </r>
    <r>
      <rPr>
        <b/>
        <sz val="12"/>
        <color rgb="FF555555"/>
        <rFont val="Arial"/>
        <family val="2"/>
      </rPr>
      <t>Obter cópia da última DIRPF entregue</t>
    </r>
    <r>
      <rPr>
        <sz val="12"/>
        <color rgb="FF555555"/>
        <rFont val="Arial"/>
        <family val="2"/>
      </rPr>
      <t>.</t>
    </r>
  </si>
  <si>
    <t>PARCELA ISENTA DOS PROVENTOS DE APOSENTADOS PARA MAIORES DE 65 ANOS</t>
  </si>
  <si>
    <t>NOVIDADE</t>
  </si>
  <si>
    <t>SOLICITAR COPIA DA ÚLTIMA DECLARAÇÃO SEM CERTIFICADO DIGITAL</t>
  </si>
  <si>
    <t>.</t>
  </si>
  <si>
    <t>V9/2022</t>
  </si>
  <si>
    <t>Exercício 2022 Ano-Base 2021</t>
  </si>
  <si>
    <t>angeloatonon@gmail.com    (Você pode ajudar em qualquer alteração, só mandar e-mail, sua sugestão será bem recebida)</t>
  </si>
  <si>
    <t>V10/2023</t>
  </si>
  <si>
    <t>Exercício 2023 Ano-Base 2022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</si>
  <si>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</t>
    </r>
    <r>
      <rPr>
        <b/>
        <sz val="10"/>
        <color rgb="FFFF0000"/>
        <rFont val="Arial"/>
        <family val="2"/>
      </rPr>
      <t>31/05/2023</t>
    </r>
    <r>
      <rPr>
        <b/>
        <sz val="10"/>
        <rFont val="Arial"/>
        <family val="2"/>
      </rPr>
      <t xml:space="preserve">. </t>
    </r>
  </si>
  <si>
    <t>DATA</t>
  </si>
  <si>
    <t>CPF/CNPJ</t>
  </si>
  <si>
    <t>VALOR</t>
  </si>
  <si>
    <t xml:space="preserve">TOTAL  </t>
  </si>
  <si>
    <t>PRESTADOR/EMPRESA</t>
  </si>
  <si>
    <t>DOC. Nº</t>
  </si>
  <si>
    <t xml:space="preserve">VALOR </t>
  </si>
  <si>
    <t xml:space="preserve">TOTAL DAS DESPENSAS MÉDICAS NO ANO </t>
  </si>
  <si>
    <t>TOTAL DAS DESPESAS DA REFORMA</t>
  </si>
  <si>
    <t>NOME DA ESCOLA</t>
  </si>
  <si>
    <t>DECLARAÇÃO DE IMPOSTO DE RENDA PESSOA FISICA  - EXERCÍCIO 2024 - ANO- CALENDÁRIO 2023</t>
  </si>
  <si>
    <t>V11/2024</t>
  </si>
  <si>
    <r>
      <t xml:space="preserve">prazo de entrega de </t>
    </r>
    <r>
      <rPr>
        <b/>
        <sz val="10"/>
        <color rgb="FFFF0000"/>
        <rFont val="Arial"/>
        <family val="2"/>
      </rPr>
      <t>15/03/2024 a 31/05/2024</t>
    </r>
  </si>
  <si>
    <t>Atualização do programa para exércicio 2024 - ano-base 2023</t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</si>
  <si>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R$ 30.639,90</t>
    </r>
    <r>
      <rPr>
        <sz val="10"/>
        <rFont val="Arial"/>
        <family val="2"/>
      </rPr>
      <t>; 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</si>
  <si>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</t>
    </r>
    <r>
      <rPr>
        <b/>
        <sz val="10"/>
        <color rgb="FFFF0000"/>
        <rFont val="Arial"/>
        <family val="2"/>
      </rPr>
      <t xml:space="preserve"> 30.639.90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</si>
  <si>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>Rendimento superior a r$ 30.639,90</t>
    </r>
    <r>
      <rPr>
        <b/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R$ 200.000,00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31/12/2015, bens e direitos superior a </t>
    </r>
    <r>
      <rPr>
        <b/>
        <sz val="10"/>
        <color rgb="FFFF0000"/>
        <rFont val="Arial"/>
        <family val="2"/>
      </rPr>
      <t>R$ 800.000,00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R$ 153.199,50</t>
    </r>
    <r>
      <rPr>
        <sz val="10"/>
        <rFont val="Arial"/>
        <family val="2"/>
      </rPr>
      <t xml:space="preserve">, ou que vá compensar, no ano-base de 2016 ou depois, prejuizos de anos anteriores ou ano-base de 2015;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</si>
  <si>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t>Exercício 2024 Ano-Base 2023</t>
  </si>
  <si>
    <t>Ao entrar no Portal e-CAC:  só com a senha do GOV.BR</t>
  </si>
  <si>
    <t>NOTA FISCAL/RECIBO</t>
  </si>
  <si>
    <t>02/04/2024 - última versão do programa</t>
  </si>
  <si>
    <t>a</t>
  </si>
  <si>
    <t>INFORME AQUI OS SEUS RENDIMENTOS RECEBIDO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</si>
</sst>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u/>
      <sz val="10"/>
      <color rgb="FFFF0000"/>
      <name val="Arial"/>
      <family val="2"/>
    </font>
    <font>
      <sz val="12"/>
      <color rgb="FF555555"/>
      <name val="Arial"/>
      <family val="2"/>
    </font>
    <font>
      <b/>
      <sz val="12"/>
      <color rgb="FF555555"/>
      <name val="Arial"/>
      <family val="2"/>
    </font>
    <font>
      <b/>
      <sz val="10"/>
      <color rgb="FFFFFFCC"/>
      <name val="Arial"/>
      <family val="2"/>
    </font>
    <font>
      <b/>
      <sz val="12"/>
      <color rgb="FFFFFFCC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393">
    <xf numFmtId="0" fontId="0" fillId="0" borderId="0" xfId="0"/>
    <xf numFmtId="165" fontId="0" fillId="0" borderId="0" xfId="2" applyFont="1"/>
    <xf numFmtId="0" fontId="3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5" fontId="9" fillId="3" borderId="1" xfId="2" applyFont="1" applyFill="1" applyBorder="1" applyProtection="1">
      <protection hidden="1"/>
    </xf>
    <xf numFmtId="40" fontId="6" fillId="3" borderId="2" xfId="0" applyNumberFormat="1" applyFont="1" applyFill="1" applyBorder="1" applyAlignment="1">
      <alignment horizontal="right"/>
    </xf>
    <xf numFmtId="165" fontId="6" fillId="3" borderId="1" xfId="2" applyFont="1" applyFill="1" applyBorder="1" applyAlignment="1">
      <alignment horizontal="center"/>
    </xf>
    <xf numFmtId="0" fontId="0" fillId="0" borderId="0" xfId="0" applyProtection="1">
      <protection locked="0"/>
    </xf>
    <xf numFmtId="165" fontId="9" fillId="4" borderId="3" xfId="2" applyFont="1" applyFill="1" applyBorder="1" applyProtection="1">
      <protection locked="0"/>
    </xf>
    <xf numFmtId="165" fontId="9" fillId="4" borderId="4" xfId="2" applyFont="1" applyFill="1" applyBorder="1" applyProtection="1">
      <protection locked="0"/>
    </xf>
    <xf numFmtId="0" fontId="0" fillId="5" borderId="0" xfId="0" applyFill="1"/>
    <xf numFmtId="0" fontId="0" fillId="5" borderId="0" xfId="0" applyFill="1" applyProtection="1">
      <protection hidden="1"/>
    </xf>
    <xf numFmtId="0" fontId="5" fillId="5" borderId="0" xfId="0" applyFont="1" applyFill="1"/>
    <xf numFmtId="0" fontId="4" fillId="5" borderId="0" xfId="0" applyFont="1" applyFill="1"/>
    <xf numFmtId="0" fontId="8" fillId="5" borderId="0" xfId="0" applyFont="1" applyFill="1" applyAlignment="1">
      <alignment horizontal="center"/>
    </xf>
    <xf numFmtId="165" fontId="0" fillId="5" borderId="0" xfId="2" applyFont="1" applyFill="1"/>
    <xf numFmtId="165" fontId="8" fillId="5" borderId="0" xfId="2" applyFont="1" applyFill="1" applyAlignment="1">
      <alignment horizontal="center"/>
    </xf>
    <xf numFmtId="0" fontId="8" fillId="5" borderId="7" xfId="0" applyFont="1" applyFill="1" applyBorder="1" applyAlignment="1">
      <alignment horizontal="left"/>
    </xf>
    <xf numFmtId="165" fontId="9" fillId="5" borderId="3" xfId="2" applyFont="1" applyFill="1" applyBorder="1" applyProtection="1">
      <protection hidden="1"/>
    </xf>
    <xf numFmtId="165" fontId="9" fillId="5" borderId="8" xfId="2" applyFont="1" applyFill="1" applyBorder="1" applyProtection="1">
      <protection hidden="1"/>
    </xf>
    <xf numFmtId="165" fontId="9" fillId="4" borderId="8" xfId="2" applyFont="1" applyFill="1" applyBorder="1" applyProtection="1">
      <protection locked="0"/>
    </xf>
    <xf numFmtId="0" fontId="8" fillId="5" borderId="11" xfId="0" applyFont="1" applyFill="1" applyBorder="1" applyAlignment="1">
      <alignment horizontal="left"/>
    </xf>
    <xf numFmtId="165" fontId="9" fillId="4" borderId="12" xfId="2" applyFont="1" applyFill="1" applyBorder="1" applyProtection="1">
      <protection locked="0"/>
    </xf>
    <xf numFmtId="165" fontId="9" fillId="5" borderId="12" xfId="2" applyFont="1" applyFill="1" applyBorder="1" applyProtection="1">
      <protection hidden="1"/>
    </xf>
    <xf numFmtId="40" fontId="6" fillId="3" borderId="14" xfId="0" applyNumberFormat="1" applyFont="1" applyFill="1" applyBorder="1" applyAlignment="1">
      <alignment horizontal="right"/>
    </xf>
    <xf numFmtId="165" fontId="9" fillId="5" borderId="0" xfId="2" applyFont="1" applyFill="1" applyProtection="1">
      <protection hidden="1"/>
    </xf>
    <xf numFmtId="0" fontId="3" fillId="5" borderId="0" xfId="0" applyFont="1" applyFill="1"/>
    <xf numFmtId="0" fontId="8" fillId="3" borderId="7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165" fontId="9" fillId="3" borderId="12" xfId="2" applyFont="1" applyFill="1" applyBorder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165" fontId="9" fillId="5" borderId="16" xfId="2" applyFont="1" applyFill="1" applyBorder="1" applyProtection="1">
      <protection hidden="1"/>
    </xf>
    <xf numFmtId="40" fontId="6" fillId="0" borderId="0" xfId="0" applyNumberFormat="1" applyFont="1" applyAlignment="1">
      <alignment horizontal="right"/>
    </xf>
    <xf numFmtId="165" fontId="9" fillId="3" borderId="17" xfId="2" applyFont="1" applyFill="1" applyBorder="1" applyAlignment="1" applyProtection="1">
      <alignment horizontal="center" shrinkToFit="1"/>
      <protection hidden="1"/>
    </xf>
    <xf numFmtId="165" fontId="9" fillId="3" borderId="1" xfId="2" applyFont="1" applyFill="1" applyBorder="1" applyAlignment="1" applyProtection="1">
      <alignment horizontal="center" shrinkToFit="1"/>
      <protection hidden="1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8" fillId="5" borderId="18" xfId="0" applyNumberFormat="1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 shrinkToFit="1"/>
      <protection hidden="1"/>
    </xf>
    <xf numFmtId="165" fontId="0" fillId="0" borderId="0" xfId="2" applyFont="1" applyAlignment="1">
      <alignment horizontal="center"/>
    </xf>
    <xf numFmtId="10" fontId="0" fillId="0" borderId="0" xfId="0" applyNumberFormat="1"/>
    <xf numFmtId="40" fontId="5" fillId="0" borderId="0" xfId="0" applyNumberFormat="1" applyFont="1" applyAlignment="1" applyProtection="1">
      <alignment horizontal="right" shrinkToFit="1"/>
      <protection locked="0"/>
    </xf>
    <xf numFmtId="164" fontId="0" fillId="0" borderId="0" xfId="0" applyNumberFormat="1" applyAlignment="1" applyProtection="1">
      <alignment shrinkToFit="1"/>
      <protection locked="0"/>
    </xf>
    <xf numFmtId="165" fontId="0" fillId="0" borderId="0" xfId="0" applyNumberFormat="1"/>
    <xf numFmtId="0" fontId="8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shrinkToFit="1"/>
    </xf>
    <xf numFmtId="0" fontId="0" fillId="5" borderId="15" xfId="0" applyFill="1" applyBorder="1"/>
    <xf numFmtId="165" fontId="0" fillId="5" borderId="15" xfId="2" applyFont="1" applyFill="1" applyBorder="1"/>
    <xf numFmtId="0" fontId="8" fillId="4" borderId="15" xfId="0" applyFont="1" applyFill="1" applyBorder="1" applyAlignment="1" applyProtection="1">
      <alignment horizontal="center"/>
      <protection locked="0"/>
    </xf>
    <xf numFmtId="4" fontId="8" fillId="4" borderId="13" xfId="0" applyNumberFormat="1" applyFont="1" applyFill="1" applyBorder="1" applyAlignment="1" applyProtection="1">
      <alignment horizontal="center"/>
      <protection locked="0"/>
    </xf>
    <xf numFmtId="0" fontId="7" fillId="5" borderId="0" xfId="1" applyFill="1" applyAlignment="1" applyProtection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13" xfId="0" applyFill="1" applyBorder="1"/>
    <xf numFmtId="0" fontId="0" fillId="5" borderId="28" xfId="0" applyFill="1" applyBorder="1"/>
    <xf numFmtId="0" fontId="14" fillId="5" borderId="31" xfId="0" applyFont="1" applyFill="1" applyBorder="1"/>
    <xf numFmtId="165" fontId="12" fillId="3" borderId="1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9" fontId="0" fillId="0" borderId="0" xfId="0" applyNumberFormat="1"/>
    <xf numFmtId="0" fontId="8" fillId="5" borderId="11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34" xfId="0" applyFont="1" applyFill="1" applyBorder="1" applyAlignment="1" applyProtection="1">
      <alignment horizontal="left"/>
      <protection hidden="1"/>
    </xf>
    <xf numFmtId="0" fontId="8" fillId="5" borderId="35" xfId="0" applyFont="1" applyFill="1" applyBorder="1" applyAlignment="1" applyProtection="1">
      <alignment horizontal="left"/>
      <protection hidden="1"/>
    </xf>
    <xf numFmtId="0" fontId="8" fillId="5" borderId="36" xfId="0" applyFont="1" applyFill="1" applyBorder="1" applyAlignment="1" applyProtection="1">
      <alignment horizontal="left"/>
      <protection hidden="1"/>
    </xf>
    <xf numFmtId="0" fontId="9" fillId="5" borderId="0" xfId="0" applyFont="1" applyFill="1" applyAlignment="1">
      <alignment horizontal="center" shrinkToFit="1"/>
    </xf>
    <xf numFmtId="0" fontId="11" fillId="5" borderId="36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7" fillId="5" borderId="0" xfId="0" applyFont="1" applyFill="1" applyAlignment="1">
      <alignment horizontal="left"/>
    </xf>
    <xf numFmtId="165" fontId="0" fillId="5" borderId="0" xfId="0" applyNumberFormat="1" applyFill="1"/>
    <xf numFmtId="0" fontId="8" fillId="5" borderId="4" xfId="0" applyFont="1" applyFill="1" applyBorder="1" applyAlignment="1">
      <alignment horizontal="center" shrinkToFit="1"/>
    </xf>
    <xf numFmtId="165" fontId="0" fillId="5" borderId="4" xfId="2" applyFont="1" applyFill="1" applyBorder="1"/>
    <xf numFmtId="165" fontId="0" fillId="5" borderId="38" xfId="2" applyFont="1" applyFill="1" applyBorder="1"/>
    <xf numFmtId="165" fontId="0" fillId="5" borderId="6" xfId="2" applyFont="1" applyFill="1" applyBorder="1"/>
    <xf numFmtId="0" fontId="0" fillId="5" borderId="0" xfId="0" applyFill="1" applyProtection="1">
      <protection locked="0"/>
    </xf>
    <xf numFmtId="4" fontId="12" fillId="0" borderId="13" xfId="0" applyNumberFormat="1" applyFont="1" applyBorder="1"/>
    <xf numFmtId="4" fontId="0" fillId="0" borderId="15" xfId="0" applyNumberFormat="1" applyBorder="1"/>
    <xf numFmtId="4" fontId="12" fillId="6" borderId="13" xfId="0" applyNumberFormat="1" applyFont="1" applyFill="1" applyBorder="1"/>
    <xf numFmtId="0" fontId="0" fillId="0" borderId="0" xfId="0" applyAlignment="1">
      <alignment horizontal="center"/>
    </xf>
    <xf numFmtId="165" fontId="0" fillId="0" borderId="15" xfId="0" applyNumberFormat="1" applyBorder="1"/>
    <xf numFmtId="4" fontId="19" fillId="7" borderId="15" xfId="0" applyNumberFormat="1" applyFont="1" applyFill="1" applyBorder="1"/>
    <xf numFmtId="165" fontId="0" fillId="6" borderId="15" xfId="2" applyFont="1" applyFill="1" applyBorder="1"/>
    <xf numFmtId="164" fontId="0" fillId="7" borderId="15" xfId="0" applyNumberFormat="1" applyFill="1" applyBorder="1" applyAlignment="1" applyProtection="1">
      <alignment shrinkToFit="1"/>
      <protection locked="0"/>
    </xf>
    <xf numFmtId="4" fontId="12" fillId="0" borderId="15" xfId="0" applyNumberFormat="1" applyFont="1" applyBorder="1" applyProtection="1">
      <protection locked="0"/>
    </xf>
    <xf numFmtId="0" fontId="8" fillId="5" borderId="11" xfId="0" applyFont="1" applyFill="1" applyBorder="1" applyAlignment="1">
      <alignment horizontal="center" shrinkToFit="1"/>
    </xf>
    <xf numFmtId="0" fontId="15" fillId="5" borderId="29" xfId="0" applyFont="1" applyFill="1" applyBorder="1"/>
    <xf numFmtId="4" fontId="20" fillId="5" borderId="0" xfId="0" applyNumberFormat="1" applyFont="1" applyFill="1"/>
    <xf numFmtId="0" fontId="1" fillId="5" borderId="29" xfId="0" applyFont="1" applyFill="1" applyBorder="1"/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165" fontId="0" fillId="0" borderId="15" xfId="2" applyFont="1" applyBorder="1" applyProtection="1">
      <protection locked="0"/>
    </xf>
    <xf numFmtId="14" fontId="8" fillId="5" borderId="27" xfId="0" applyNumberFormat="1" applyFont="1" applyFill="1" applyBorder="1" applyAlignment="1">
      <alignment horizontal="center"/>
    </xf>
    <xf numFmtId="0" fontId="1" fillId="0" borderId="0" xfId="0" applyFont="1"/>
    <xf numFmtId="165" fontId="0" fillId="0" borderId="15" xfId="2" applyFont="1" applyBorder="1"/>
    <xf numFmtId="165" fontId="15" fillId="0" borderId="15" xfId="2" applyFont="1" applyBorder="1"/>
    <xf numFmtId="165" fontId="1" fillId="0" borderId="15" xfId="2" applyBorder="1"/>
    <xf numFmtId="0" fontId="1" fillId="8" borderId="0" xfId="0" applyFont="1" applyFill="1"/>
    <xf numFmtId="0" fontId="0" fillId="8" borderId="23" xfId="0" applyFill="1" applyBorder="1"/>
    <xf numFmtId="4" fontId="20" fillId="0" borderId="15" xfId="0" applyNumberFormat="1" applyFont="1" applyBorder="1"/>
    <xf numFmtId="0" fontId="24" fillId="9" borderId="0" xfId="0" applyFont="1" applyFill="1"/>
    <xf numFmtId="0" fontId="25" fillId="9" borderId="0" xfId="0" applyFont="1" applyFill="1"/>
    <xf numFmtId="0" fontId="26" fillId="9" borderId="0" xfId="0" applyFont="1" applyFill="1"/>
    <xf numFmtId="0" fontId="24" fillId="9" borderId="0" xfId="0" applyFont="1" applyFill="1" applyProtection="1">
      <protection locked="0"/>
    </xf>
    <xf numFmtId="0" fontId="0" fillId="9" borderId="0" xfId="0" applyFill="1"/>
    <xf numFmtId="4" fontId="0" fillId="0" borderId="0" xfId="0" applyNumberFormat="1"/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165" fontId="9" fillId="8" borderId="12" xfId="2" applyFont="1" applyFill="1" applyBorder="1" applyProtection="1">
      <protection hidden="1"/>
    </xf>
    <xf numFmtId="0" fontId="1" fillId="8" borderId="59" xfId="0" applyFont="1" applyFill="1" applyBorder="1"/>
    <xf numFmtId="0" fontId="0" fillId="8" borderId="60" xfId="0" applyFill="1" applyBorder="1"/>
    <xf numFmtId="0" fontId="0" fillId="8" borderId="25" xfId="0" applyFill="1" applyBorder="1"/>
    <xf numFmtId="4" fontId="0" fillId="8" borderId="26" xfId="0" applyNumberFormat="1" applyFill="1" applyBorder="1"/>
    <xf numFmtId="0" fontId="0" fillId="8" borderId="26" xfId="0" applyFill="1" applyBorder="1"/>
    <xf numFmtId="0" fontId="28" fillId="10" borderId="0" xfId="0" applyFont="1" applyFill="1" applyAlignment="1">
      <alignment horizontal="center"/>
    </xf>
    <xf numFmtId="0" fontId="28" fillId="10" borderId="61" xfId="0" applyFont="1" applyFill="1" applyBorder="1" applyAlignment="1">
      <alignment horizontal="center"/>
    </xf>
    <xf numFmtId="165" fontId="9" fillId="8" borderId="9" xfId="2" applyFont="1" applyFill="1" applyBorder="1" applyProtection="1">
      <protection hidden="1"/>
    </xf>
    <xf numFmtId="165" fontId="9" fillId="8" borderId="5" xfId="2" applyFont="1" applyFill="1" applyBorder="1" applyProtection="1">
      <protection hidden="1"/>
    </xf>
    <xf numFmtId="165" fontId="9" fillId="8" borderId="3" xfId="2" applyFont="1" applyFill="1" applyBorder="1" applyProtection="1">
      <protection hidden="1"/>
    </xf>
    <xf numFmtId="165" fontId="9" fillId="11" borderId="12" xfId="2" applyFont="1" applyFill="1" applyBorder="1" applyProtection="1">
      <protection hidden="1"/>
    </xf>
    <xf numFmtId="165" fontId="9" fillId="11" borderId="3" xfId="2" applyFont="1" applyFill="1" applyBorder="1" applyProtection="1">
      <protection hidden="1"/>
    </xf>
    <xf numFmtId="0" fontId="1" fillId="8" borderId="64" xfId="0" applyFont="1" applyFill="1" applyBorder="1"/>
    <xf numFmtId="0" fontId="0" fillId="8" borderId="65" xfId="0" applyFill="1" applyBorder="1"/>
    <xf numFmtId="0" fontId="1" fillId="8" borderId="68" xfId="0" applyFont="1" applyFill="1" applyBorder="1"/>
    <xf numFmtId="165" fontId="0" fillId="0" borderId="69" xfId="2" applyFont="1" applyBorder="1" applyProtection="1">
      <protection locked="0"/>
    </xf>
    <xf numFmtId="165" fontId="0" fillId="0" borderId="70" xfId="2" applyFont="1" applyBorder="1" applyProtection="1">
      <protection locked="0"/>
    </xf>
    <xf numFmtId="165" fontId="9" fillId="4" borderId="71" xfId="2" applyFont="1" applyFill="1" applyBorder="1" applyProtection="1">
      <protection locked="0"/>
    </xf>
    <xf numFmtId="165" fontId="9" fillId="8" borderId="10" xfId="2" applyFont="1" applyFill="1" applyBorder="1" applyProtection="1">
      <protection hidden="1"/>
    </xf>
    <xf numFmtId="165" fontId="9" fillId="8" borderId="4" xfId="2" applyFont="1" applyFill="1" applyBorder="1" applyProtection="1">
      <protection hidden="1"/>
    </xf>
    <xf numFmtId="0" fontId="0" fillId="8" borderId="20" xfId="0" applyFill="1" applyBorder="1"/>
    <xf numFmtId="0" fontId="1" fillId="8" borderId="15" xfId="0" applyFont="1" applyFill="1" applyBorder="1"/>
    <xf numFmtId="0" fontId="0" fillId="8" borderId="25" xfId="0" applyFill="1" applyBorder="1" applyAlignment="1">
      <alignment horizontal="center"/>
    </xf>
    <xf numFmtId="0" fontId="8" fillId="5" borderId="25" xfId="0" applyFont="1" applyFill="1" applyBorder="1"/>
    <xf numFmtId="14" fontId="8" fillId="5" borderId="25" xfId="2" applyNumberFormat="1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43" fontId="1" fillId="0" borderId="15" xfId="0" applyNumberFormat="1" applyFont="1" applyBorder="1"/>
    <xf numFmtId="166" fontId="1" fillId="0" borderId="15" xfId="0" applyNumberFormat="1" applyFont="1" applyBorder="1"/>
    <xf numFmtId="165" fontId="1" fillId="0" borderId="15" xfId="2" applyBorder="1" applyAlignment="1">
      <alignment shrinkToFit="1"/>
    </xf>
    <xf numFmtId="10" fontId="0" fillId="12" borderId="15" xfId="0" applyNumberFormat="1" applyFill="1" applyBorder="1"/>
    <xf numFmtId="165" fontId="0" fillId="12" borderId="15" xfId="2" applyFont="1" applyFill="1" applyBorder="1" applyAlignment="1">
      <alignment horizontal="center"/>
    </xf>
    <xf numFmtId="165" fontId="0" fillId="12" borderId="15" xfId="0" applyNumberFormat="1" applyFill="1" applyBorder="1"/>
    <xf numFmtId="0" fontId="29" fillId="5" borderId="28" xfId="0" applyFont="1" applyFill="1" applyBorder="1" applyAlignment="1">
      <alignment horizontal="center"/>
    </xf>
    <xf numFmtId="14" fontId="29" fillId="5" borderId="28" xfId="0" applyNumberFormat="1" applyFont="1" applyFill="1" applyBorder="1" applyAlignment="1">
      <alignment horizontal="center"/>
    </xf>
    <xf numFmtId="0" fontId="24" fillId="13" borderId="0" xfId="0" applyFont="1" applyFill="1"/>
    <xf numFmtId="0" fontId="25" fillId="13" borderId="0" xfId="0" applyFont="1" applyFill="1"/>
    <xf numFmtId="0" fontId="26" fillId="13" borderId="0" xfId="0" applyFont="1" applyFill="1"/>
    <xf numFmtId="0" fontId="24" fillId="13" borderId="0" xfId="0" applyFont="1" applyFill="1" applyProtection="1">
      <protection locked="0"/>
    </xf>
    <xf numFmtId="0" fontId="0" fillId="13" borderId="0" xfId="0" applyFill="1"/>
    <xf numFmtId="14" fontId="8" fillId="8" borderId="20" xfId="0" applyNumberFormat="1" applyFont="1" applyFill="1" applyBorder="1"/>
    <xf numFmtId="14" fontId="8" fillId="8" borderId="20" xfId="0" applyNumberFormat="1" applyFont="1" applyFill="1" applyBorder="1" applyAlignment="1">
      <alignment horizontal="center"/>
    </xf>
    <xf numFmtId="0" fontId="0" fillId="5" borderId="15" xfId="0" applyFill="1" applyBorder="1" applyAlignment="1">
      <alignment vertical="center"/>
    </xf>
    <xf numFmtId="165" fontId="8" fillId="8" borderId="15" xfId="2" applyFont="1" applyFill="1" applyBorder="1"/>
    <xf numFmtId="165" fontId="8" fillId="5" borderId="15" xfId="2" applyFont="1" applyFill="1" applyBorder="1"/>
    <xf numFmtId="165" fontId="8" fillId="5" borderId="38" xfId="2" applyFont="1" applyFill="1" applyBorder="1"/>
    <xf numFmtId="165" fontId="8" fillId="5" borderId="4" xfId="2" applyFont="1" applyFill="1" applyBorder="1"/>
    <xf numFmtId="165" fontId="8" fillId="5" borderId="6" xfId="2" applyFont="1" applyFill="1" applyBorder="1"/>
    <xf numFmtId="165" fontId="8" fillId="5" borderId="15" xfId="0" applyNumberFormat="1" applyFont="1" applyFill="1" applyBorder="1"/>
    <xf numFmtId="165" fontId="8" fillId="5" borderId="38" xfId="0" applyNumberFormat="1" applyFont="1" applyFill="1" applyBorder="1"/>
    <xf numFmtId="165" fontId="8" fillId="8" borderId="38" xfId="2" applyFont="1" applyFill="1" applyBorder="1"/>
    <xf numFmtId="0" fontId="0" fillId="0" borderId="15" xfId="0" applyBorder="1"/>
    <xf numFmtId="0" fontId="11" fillId="8" borderId="15" xfId="0" applyFont="1" applyFill="1" applyBorder="1" applyAlignment="1">
      <alignment horizontal="center"/>
    </xf>
    <xf numFmtId="0" fontId="1" fillId="8" borderId="31" xfId="0" applyFont="1" applyFill="1" applyBorder="1"/>
    <xf numFmtId="0" fontId="8" fillId="8" borderId="31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24" xfId="0" applyBorder="1"/>
    <xf numFmtId="0" fontId="8" fillId="5" borderId="36" xfId="0" applyFont="1" applyFill="1" applyBorder="1" applyAlignment="1">
      <alignment horizontal="left"/>
    </xf>
    <xf numFmtId="165" fontId="9" fillId="4" borderId="18" xfId="2" applyFont="1" applyFill="1" applyBorder="1" applyProtection="1">
      <protection locked="0"/>
    </xf>
    <xf numFmtId="165" fontId="9" fillId="4" borderId="37" xfId="2" applyFont="1" applyFill="1" applyBorder="1" applyProtection="1">
      <protection locked="0"/>
    </xf>
    <xf numFmtId="0" fontId="8" fillId="5" borderId="35" xfId="0" applyFont="1" applyFill="1" applyBorder="1" applyAlignment="1">
      <alignment horizontal="left" vertical="center"/>
    </xf>
    <xf numFmtId="14" fontId="8" fillId="5" borderId="13" xfId="0" applyNumberFormat="1" applyFont="1" applyFill="1" applyBorder="1" applyAlignment="1" applyProtection="1">
      <alignment horizontal="right" vertical="center"/>
      <protection hidden="1"/>
    </xf>
    <xf numFmtId="14" fontId="20" fillId="5" borderId="13" xfId="0" applyNumberFormat="1" applyFont="1" applyFill="1" applyBorder="1" applyAlignment="1" applyProtection="1">
      <alignment vertical="center"/>
      <protection hidden="1"/>
    </xf>
    <xf numFmtId="14" fontId="8" fillId="5" borderId="13" xfId="0" applyNumberFormat="1" applyFont="1" applyFill="1" applyBorder="1" applyAlignment="1">
      <alignment horizontal="right" vertical="center"/>
    </xf>
    <xf numFmtId="14" fontId="20" fillId="5" borderId="13" xfId="0" applyNumberFormat="1" applyFont="1" applyFill="1" applyBorder="1" applyAlignment="1">
      <alignment vertical="center"/>
    </xf>
    <xf numFmtId="14" fontId="20" fillId="5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7" fillId="0" borderId="0" xfId="1" applyBorder="1" applyAlignment="1" applyProtection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/>
    <xf numFmtId="0" fontId="32" fillId="0" borderId="0" xfId="0" applyFont="1" applyAlignment="1">
      <alignment horizontal="justify" vertical="center" wrapText="1"/>
    </xf>
    <xf numFmtId="0" fontId="38" fillId="13" borderId="15" xfId="0" applyFont="1" applyFill="1" applyBorder="1" applyAlignment="1">
      <alignment horizontal="center"/>
    </xf>
    <xf numFmtId="0" fontId="38" fillId="13" borderId="73" xfId="0" applyFont="1" applyFill="1" applyBorder="1" applyAlignment="1">
      <alignment horizontal="center"/>
    </xf>
    <xf numFmtId="0" fontId="38" fillId="13" borderId="74" xfId="0" applyFont="1" applyFill="1" applyBorder="1" applyAlignment="1">
      <alignment horizontal="center"/>
    </xf>
    <xf numFmtId="0" fontId="38" fillId="13" borderId="75" xfId="0" applyFont="1" applyFill="1" applyBorder="1" applyAlignment="1">
      <alignment horizontal="center"/>
    </xf>
    <xf numFmtId="44" fontId="37" fillId="14" borderId="75" xfId="0" applyNumberFormat="1" applyFont="1" applyFill="1" applyBorder="1" applyAlignment="1">
      <alignment shrinkToFit="1"/>
    </xf>
    <xf numFmtId="44" fontId="37" fillId="14" borderId="63" xfId="0" applyNumberFormat="1" applyFont="1" applyFill="1" applyBorder="1"/>
    <xf numFmtId="44" fontId="38" fillId="14" borderId="75" xfId="0" applyNumberFormat="1" applyFont="1" applyFill="1" applyBorder="1" applyAlignment="1">
      <alignment shrinkToFit="1"/>
    </xf>
    <xf numFmtId="44" fontId="38" fillId="14" borderId="72" xfId="0" applyNumberFormat="1" applyFont="1" applyFill="1" applyBorder="1" applyAlignment="1">
      <alignment shrinkToFit="1"/>
    </xf>
    <xf numFmtId="0" fontId="38" fillId="13" borderId="62" xfId="0" applyFont="1" applyFill="1" applyBorder="1" applyAlignment="1">
      <alignment horizontal="center"/>
    </xf>
    <xf numFmtId="0" fontId="1" fillId="0" borderId="23" xfId="0" applyFont="1" applyBorder="1" applyAlignment="1" applyProtection="1">
      <alignment shrinkToFit="1"/>
      <protection locked="0"/>
    </xf>
    <xf numFmtId="44" fontId="0" fillId="0" borderId="23" xfId="3" applyFont="1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Protection="1"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Protection="1">
      <protection locked="0"/>
    </xf>
    <xf numFmtId="44" fontId="0" fillId="0" borderId="15" xfId="3" applyFont="1" applyBorder="1" applyAlignment="1" applyProtection="1">
      <alignment shrinkToFit="1"/>
      <protection locked="0"/>
    </xf>
    <xf numFmtId="0" fontId="1" fillId="0" borderId="15" xfId="0" applyFont="1" applyBorder="1" applyAlignment="1" applyProtection="1">
      <alignment shrinkToFit="1"/>
      <protection locked="0"/>
    </xf>
    <xf numFmtId="0" fontId="37" fillId="14" borderId="76" xfId="0" applyFont="1" applyFill="1" applyBorder="1" applyAlignment="1">
      <alignment horizontal="center"/>
    </xf>
    <xf numFmtId="0" fontId="38" fillId="14" borderId="76" xfId="0" applyFont="1" applyFill="1" applyBorder="1" applyAlignment="1">
      <alignment horizontal="center"/>
    </xf>
    <xf numFmtId="0" fontId="38" fillId="13" borderId="76" xfId="0" applyFont="1" applyFill="1" applyBorder="1" applyAlignment="1">
      <alignment horizontal="center" shrinkToFit="1"/>
    </xf>
    <xf numFmtId="0" fontId="0" fillId="0" borderId="23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1" fillId="0" borderId="27" xfId="0" applyFont="1" applyBorder="1" applyAlignment="1">
      <alignment horizontal="center" vertical="center" textRotation="255" readingOrder="1"/>
    </xf>
    <xf numFmtId="0" fontId="1" fillId="0" borderId="28" xfId="0" applyFont="1" applyBorder="1" applyAlignment="1">
      <alignment horizontal="center" vertical="center" textRotation="255" readingOrder="1"/>
    </xf>
    <xf numFmtId="0" fontId="1" fillId="0" borderId="23" xfId="0" applyFont="1" applyBorder="1" applyAlignment="1">
      <alignment horizontal="center" vertical="center" textRotation="255" readingOrder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29" xfId="0" applyFont="1" applyFill="1" applyBorder="1" applyAlignment="1">
      <alignment horizontal="justify" vertical="justify" wrapText="1"/>
    </xf>
    <xf numFmtId="0" fontId="1" fillId="5" borderId="0" xfId="0" applyFont="1" applyFill="1" applyAlignment="1">
      <alignment horizontal="justify" vertical="justify" wrapText="1"/>
    </xf>
    <xf numFmtId="0" fontId="1" fillId="5" borderId="22" xfId="0" applyFont="1" applyFill="1" applyBorder="1" applyAlignment="1">
      <alignment horizontal="justify" vertical="justify" wrapText="1"/>
    </xf>
    <xf numFmtId="0" fontId="1" fillId="5" borderId="30" xfId="0" applyFont="1" applyFill="1" applyBorder="1" applyAlignment="1">
      <alignment horizontal="justify" vertical="justify" wrapText="1"/>
    </xf>
    <xf numFmtId="0" fontId="1" fillId="5" borderId="11" xfId="0" applyFont="1" applyFill="1" applyBorder="1" applyAlignment="1">
      <alignment horizontal="justify" vertical="justify" wrapText="1"/>
    </xf>
    <xf numFmtId="0" fontId="1" fillId="5" borderId="24" xfId="0" applyFont="1" applyFill="1" applyBorder="1" applyAlignment="1">
      <alignment horizontal="justify" vertical="justify" wrapText="1"/>
    </xf>
    <xf numFmtId="0" fontId="1" fillId="0" borderId="29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3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8" fillId="5" borderId="1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center" shrinkToFit="1"/>
    </xf>
    <xf numFmtId="0" fontId="0" fillId="5" borderId="25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  <xf numFmtId="14" fontId="8" fillId="5" borderId="13" xfId="0" applyNumberFormat="1" applyFont="1" applyFill="1" applyBorder="1" applyAlignment="1">
      <alignment horizontal="left"/>
    </xf>
    <xf numFmtId="14" fontId="8" fillId="5" borderId="25" xfId="0" applyNumberFormat="1" applyFont="1" applyFill="1" applyBorder="1" applyAlignment="1">
      <alignment horizontal="left"/>
    </xf>
    <xf numFmtId="14" fontId="8" fillId="5" borderId="26" xfId="0" applyNumberFormat="1" applyFont="1" applyFill="1" applyBorder="1" applyAlignment="1">
      <alignment horizontal="left"/>
    </xf>
    <xf numFmtId="0" fontId="1" fillId="0" borderId="31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justify" vertical="justify" wrapText="1"/>
    </xf>
    <xf numFmtId="0" fontId="1" fillId="0" borderId="21" xfId="0" applyFont="1" applyBorder="1" applyAlignment="1">
      <alignment horizontal="justify" vertical="justify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34" fillId="13" borderId="31" xfId="0" applyFont="1" applyFill="1" applyBorder="1" applyAlignment="1">
      <alignment horizontal="center" vertical="center"/>
    </xf>
    <xf numFmtId="0" fontId="34" fillId="13" borderId="20" xfId="0" applyFont="1" applyFill="1" applyBorder="1" applyAlignment="1">
      <alignment horizontal="center" vertical="center"/>
    </xf>
    <xf numFmtId="0" fontId="34" fillId="13" borderId="2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5" fillId="13" borderId="31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 indent="2"/>
    </xf>
    <xf numFmtId="0" fontId="32" fillId="0" borderId="0" xfId="0" applyFont="1" applyAlignment="1">
      <alignment horizontal="left" vertical="center" wrapText="1" indent="2"/>
    </xf>
    <xf numFmtId="0" fontId="32" fillId="0" borderId="22" xfId="0" applyFont="1" applyBorder="1" applyAlignment="1">
      <alignment horizontal="left" vertical="center" wrapText="1" indent="2"/>
    </xf>
    <xf numFmtId="0" fontId="32" fillId="0" borderId="29" xfId="0" applyFont="1" applyBorder="1" applyAlignment="1">
      <alignment horizontal="left" vertical="center" wrapText="1" indent="4"/>
    </xf>
    <xf numFmtId="0" fontId="32" fillId="0" borderId="0" xfId="0" applyFont="1" applyAlignment="1">
      <alignment horizontal="left" vertical="center" wrapText="1" indent="4"/>
    </xf>
    <xf numFmtId="0" fontId="32" fillId="0" borderId="22" xfId="0" applyFont="1" applyBorder="1" applyAlignment="1">
      <alignment horizontal="left" vertical="center" wrapText="1" indent="4"/>
    </xf>
    <xf numFmtId="0" fontId="32" fillId="0" borderId="30" xfId="0" applyFont="1" applyBorder="1" applyAlignment="1">
      <alignment horizontal="left" vertical="center" wrapText="1" indent="6"/>
    </xf>
    <xf numFmtId="0" fontId="32" fillId="0" borderId="11" xfId="0" applyFont="1" applyBorder="1" applyAlignment="1">
      <alignment horizontal="left" vertical="center" wrapText="1" indent="6"/>
    </xf>
    <xf numFmtId="0" fontId="32" fillId="0" borderId="24" xfId="0" applyFont="1" applyBorder="1" applyAlignment="1">
      <alignment horizontal="left" vertical="center" wrapText="1" indent="6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28" fillId="10" borderId="57" xfId="0" applyFont="1" applyFill="1" applyBorder="1" applyAlignment="1">
      <alignment horizontal="center"/>
    </xf>
    <xf numFmtId="0" fontId="28" fillId="10" borderId="58" xfId="0" applyFont="1" applyFill="1" applyBorder="1" applyAlignment="1">
      <alignment horizontal="center"/>
    </xf>
    <xf numFmtId="0" fontId="28" fillId="10" borderId="62" xfId="0" applyFont="1" applyFill="1" applyBorder="1" applyAlignment="1">
      <alignment horizontal="center"/>
    </xf>
    <xf numFmtId="0" fontId="28" fillId="10" borderId="63" xfId="0" applyFont="1" applyFill="1" applyBorder="1" applyAlignment="1">
      <alignment horizontal="center"/>
    </xf>
    <xf numFmtId="0" fontId="1" fillId="0" borderId="66" xfId="0" applyFont="1" applyBorder="1" applyAlignment="1" applyProtection="1">
      <alignment horizontal="center" shrinkToFit="1"/>
      <protection locked="0"/>
    </xf>
    <xf numFmtId="0" fontId="1" fillId="0" borderId="67" xfId="0" applyFont="1" applyBorder="1" applyAlignment="1" applyProtection="1">
      <alignment horizontal="center" shrinkToFit="1"/>
      <protection locked="0"/>
    </xf>
    <xf numFmtId="0" fontId="30" fillId="13" borderId="61" xfId="0" applyFont="1" applyFill="1" applyBorder="1" applyAlignment="1">
      <alignment horizontal="center"/>
    </xf>
    <xf numFmtId="0" fontId="30" fillId="13" borderId="62" xfId="0" applyFont="1" applyFill="1" applyBorder="1" applyAlignment="1">
      <alignment horizontal="center"/>
    </xf>
    <xf numFmtId="0" fontId="30" fillId="13" borderId="63" xfId="0" applyFont="1" applyFill="1" applyBorder="1" applyAlignment="1">
      <alignment horizontal="center"/>
    </xf>
    <xf numFmtId="0" fontId="28" fillId="10" borderId="6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27" fillId="9" borderId="62" xfId="0" applyFont="1" applyFill="1" applyBorder="1" applyAlignment="1" applyProtection="1">
      <alignment horizontal="center" shrinkToFit="1"/>
      <protection locked="0"/>
    </xf>
    <xf numFmtId="0" fontId="1" fillId="9" borderId="62" xfId="0" applyFont="1" applyFill="1" applyBorder="1" applyAlignment="1" applyProtection="1">
      <alignment horizontal="center" shrinkToFit="1"/>
      <protection locked="0"/>
    </xf>
    <xf numFmtId="0" fontId="1" fillId="9" borderId="63" xfId="0" applyFont="1" applyFill="1" applyBorder="1" applyAlignment="1" applyProtection="1">
      <alignment horizontal="center" shrinkToFit="1"/>
      <protection locked="0"/>
    </xf>
    <xf numFmtId="3" fontId="27" fillId="9" borderId="62" xfId="0" applyNumberFormat="1" applyFont="1" applyFill="1" applyBorder="1" applyAlignment="1" applyProtection="1">
      <alignment horizontal="center"/>
      <protection locked="0"/>
    </xf>
    <xf numFmtId="0" fontId="27" fillId="9" borderId="63" xfId="0" applyFont="1" applyFill="1" applyBorder="1" applyAlignment="1" applyProtection="1">
      <alignment horizontal="center"/>
      <protection locked="0"/>
    </xf>
    <xf numFmtId="0" fontId="27" fillId="9" borderId="62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7" borderId="53" xfId="0" applyFont="1" applyFill="1" applyBorder="1" applyAlignment="1" applyProtection="1">
      <alignment horizontal="center"/>
      <protection hidden="1"/>
    </xf>
    <xf numFmtId="0" fontId="16" fillId="7" borderId="17" xfId="0" applyFont="1" applyFill="1" applyBorder="1" applyAlignment="1" applyProtection="1">
      <alignment horizontal="center"/>
      <protection hidden="1"/>
    </xf>
    <xf numFmtId="0" fontId="16" fillId="7" borderId="54" xfId="0" applyFont="1" applyFill="1" applyBorder="1" applyAlignment="1" applyProtection="1">
      <alignment horizontal="center"/>
      <protection hidden="1"/>
    </xf>
    <xf numFmtId="0" fontId="6" fillId="3" borderId="47" xfId="0" applyFont="1" applyFill="1" applyBorder="1" applyAlignment="1">
      <alignment horizontal="center" shrinkToFit="1"/>
    </xf>
    <xf numFmtId="0" fontId="6" fillId="3" borderId="48" xfId="0" applyFont="1" applyFill="1" applyBorder="1" applyAlignment="1">
      <alignment horizontal="center" shrinkToFit="1"/>
    </xf>
    <xf numFmtId="0" fontId="6" fillId="3" borderId="49" xfId="0" applyFont="1" applyFill="1" applyBorder="1" applyAlignment="1">
      <alignment horizontal="center" shrinkToFit="1"/>
    </xf>
    <xf numFmtId="0" fontId="16" fillId="7" borderId="53" xfId="0" applyFont="1" applyFill="1" applyBorder="1" applyAlignment="1" applyProtection="1">
      <alignment horizontal="center" shrinkToFit="1"/>
      <protection hidden="1"/>
    </xf>
    <xf numFmtId="0" fontId="16" fillId="7" borderId="17" xfId="0" applyFont="1" applyFill="1" applyBorder="1" applyAlignment="1" applyProtection="1">
      <alignment horizontal="center" shrinkToFit="1"/>
      <protection hidden="1"/>
    </xf>
    <xf numFmtId="0" fontId="16" fillId="7" borderId="54" xfId="0" applyFont="1" applyFill="1" applyBorder="1" applyAlignment="1" applyProtection="1">
      <alignment horizontal="center" shrinkToFit="1"/>
      <protection hidden="1"/>
    </xf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8" fillId="5" borderId="56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hidden="1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8" fillId="5" borderId="5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center" vertical="center"/>
      <protection hidden="1"/>
    </xf>
    <xf numFmtId="0" fontId="8" fillId="5" borderId="37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 shrinkToFit="1"/>
      <protection hidden="1"/>
    </xf>
    <xf numFmtId="0" fontId="10" fillId="3" borderId="33" xfId="0" applyFont="1" applyFill="1" applyBorder="1" applyAlignment="1" applyProtection="1">
      <alignment horizontal="center" vertical="center" shrinkToFit="1"/>
      <protection hidden="1"/>
    </xf>
    <xf numFmtId="0" fontId="10" fillId="3" borderId="35" xfId="0" applyFont="1" applyFill="1" applyBorder="1" applyAlignment="1" applyProtection="1">
      <alignment horizontal="center" vertical="center" shrinkToFit="1"/>
      <protection hidden="1"/>
    </xf>
    <xf numFmtId="0" fontId="10" fillId="3" borderId="36" xfId="0" applyFont="1" applyFill="1" applyBorder="1" applyAlignment="1" applyProtection="1">
      <alignment horizontal="center" vertical="center" shrinkToFit="1"/>
      <protection hidden="1"/>
    </xf>
    <xf numFmtId="0" fontId="16" fillId="3" borderId="32" xfId="0" applyFont="1" applyFill="1" applyBorder="1" applyAlignment="1">
      <alignment horizontal="center" shrinkToFit="1"/>
    </xf>
    <xf numFmtId="0" fontId="16" fillId="3" borderId="33" xfId="0" applyFont="1" applyFill="1" applyBorder="1" applyAlignment="1">
      <alignment horizontal="center" shrinkToFit="1"/>
    </xf>
    <xf numFmtId="0" fontId="16" fillId="3" borderId="50" xfId="0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center" shrinkToFit="1"/>
    </xf>
    <xf numFmtId="0" fontId="9" fillId="3" borderId="36" xfId="0" applyFont="1" applyFill="1" applyBorder="1" applyAlignment="1">
      <alignment horizontal="center" shrinkToFit="1"/>
    </xf>
    <xf numFmtId="0" fontId="9" fillId="3" borderId="37" xfId="0" applyFont="1" applyFill="1" applyBorder="1" applyAlignment="1">
      <alignment horizontal="center" shrinkToFit="1"/>
    </xf>
    <xf numFmtId="0" fontId="8" fillId="5" borderId="43" xfId="0" applyFont="1" applyFill="1" applyBorder="1" applyAlignment="1">
      <alignment horizontal="left"/>
    </xf>
    <xf numFmtId="0" fontId="8" fillId="5" borderId="44" xfId="0" applyFont="1" applyFill="1" applyBorder="1" applyAlignment="1">
      <alignment horizontal="left"/>
    </xf>
    <xf numFmtId="0" fontId="8" fillId="5" borderId="51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16" fillId="8" borderId="52" xfId="0" applyFont="1" applyFill="1" applyBorder="1" applyAlignment="1">
      <alignment horizontal="center" shrinkToFit="1"/>
    </xf>
    <xf numFmtId="0" fontId="16" fillId="8" borderId="5" xfId="0" applyFont="1" applyFill="1" applyBorder="1" applyAlignment="1">
      <alignment horizontal="center" shrinkToFit="1"/>
    </xf>
    <xf numFmtId="0" fontId="16" fillId="8" borderId="15" xfId="0" applyFont="1" applyFill="1" applyBorder="1" applyAlignment="1">
      <alignment horizontal="center" shrinkToFit="1"/>
    </xf>
    <xf numFmtId="0" fontId="16" fillId="8" borderId="4" xfId="0" applyFont="1" applyFill="1" applyBorder="1" applyAlignment="1">
      <alignment horizontal="center" shrinkToFit="1"/>
    </xf>
    <xf numFmtId="0" fontId="11" fillId="8" borderId="13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3" fontId="11" fillId="8" borderId="13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left" shrinkToFit="1"/>
    </xf>
    <xf numFmtId="0" fontId="8" fillId="5" borderId="25" xfId="0" applyFont="1" applyFill="1" applyBorder="1" applyAlignment="1">
      <alignment horizontal="left" shrinkToFit="1"/>
    </xf>
    <xf numFmtId="0" fontId="8" fillId="5" borderId="26" xfId="0" applyFont="1" applyFill="1" applyBorder="1" applyAlignment="1">
      <alignment horizontal="left" shrinkToFit="1"/>
    </xf>
    <xf numFmtId="0" fontId="8" fillId="5" borderId="42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8" fillId="3" borderId="4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5" borderId="42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8" fillId="3" borderId="4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7" fillId="5" borderId="40" xfId="1" applyFill="1" applyBorder="1" applyAlignment="1" applyProtection="1">
      <alignment horizontal="center"/>
    </xf>
    <xf numFmtId="0" fontId="21" fillId="5" borderId="40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left"/>
    </xf>
    <xf numFmtId="0" fontId="17" fillId="5" borderId="40" xfId="0" applyFont="1" applyFill="1" applyBorder="1" applyAlignment="1">
      <alignment horizontal="left"/>
    </xf>
    <xf numFmtId="0" fontId="17" fillId="5" borderId="41" xfId="0" applyFont="1" applyFill="1" applyBorder="1" applyAlignment="1">
      <alignment horizontal="left"/>
    </xf>
    <xf numFmtId="0" fontId="0" fillId="7" borderId="4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37" fillId="14" borderId="73" xfId="0" applyFont="1" applyFill="1" applyBorder="1" applyAlignment="1">
      <alignment horizontal="center"/>
    </xf>
    <xf numFmtId="0" fontId="37" fillId="14" borderId="74" xfId="0" applyFont="1" applyFill="1" applyBorder="1" applyAlignment="1">
      <alignment horizontal="center"/>
    </xf>
    <xf numFmtId="0" fontId="38" fillId="14" borderId="73" xfId="0" applyFont="1" applyFill="1" applyBorder="1" applyAlignment="1">
      <alignment horizontal="center"/>
    </xf>
    <xf numFmtId="0" fontId="38" fillId="14" borderId="74" xfId="0" applyFont="1" applyFill="1" applyBorder="1" applyAlignment="1">
      <alignment horizontal="center"/>
    </xf>
    <xf numFmtId="0" fontId="38" fillId="13" borderId="61" xfId="0" applyFont="1" applyFill="1" applyBorder="1" applyAlignment="1">
      <alignment horizontal="center"/>
    </xf>
    <xf numFmtId="0" fontId="38" fillId="13" borderId="62" xfId="0" applyFont="1" applyFill="1" applyBorder="1" applyAlignment="1">
      <alignment horizontal="center"/>
    </xf>
    <xf numFmtId="0" fontId="38" fillId="14" borderId="61" xfId="0" applyFont="1" applyFill="1" applyBorder="1" applyAlignment="1">
      <alignment horizontal="center" shrinkToFit="1"/>
    </xf>
    <xf numFmtId="0" fontId="38" fillId="14" borderId="62" xfId="0" applyFont="1" applyFill="1" applyBorder="1" applyAlignment="1">
      <alignment horizontal="center" shrinkToFit="1"/>
    </xf>
    <xf numFmtId="0" fontId="38" fillId="14" borderId="63" xfId="0" applyFont="1" applyFill="1" applyBorder="1" applyAlignment="1">
      <alignment horizontal="center" shrinkToFit="1"/>
    </xf>
  </cellXfs>
  <cellStyles count="4">
    <cellStyle name="Hiperlink" xfId="1" builtinId="8"/>
    <cellStyle name="Moeda" xfId="3" builtinId="4"/>
    <cellStyle name="Normal" xfId="0" builtinId="0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FF99"/>
      <color rgb="FFFF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N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19050</xdr:rowOff>
        </xdr:from>
        <xdr:to>
          <xdr:col>2</xdr:col>
          <xdr:colOff>1695450</xdr:colOff>
          <xdr:row>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CONJUNTO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114300</xdr:rowOff>
        </xdr:from>
        <xdr:to>
          <xdr:col>2</xdr:col>
          <xdr:colOff>1676400</xdr:colOff>
          <xdr:row>7</xdr:row>
          <xdr:rowOff>114300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SEPARADO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aauxilio.dataprev.gov.br/consulta/" TargetMode="External"/><Relationship Id="rId1" Type="http://schemas.openxmlformats.org/officeDocument/2006/relationships/hyperlink" Target="mailto:angeloaton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eloatonon@gmail.com%20%20%20%20(Voc&#234;%20pode%20ajudar%20em%20qualquer%20altera&#231;&#227;o,%20s&#243;%20mandar%20e-mail,%20sua%20sugest&#227;o%20ser&#225;%20bem%20recebida)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15" zoomScaleNormal="115" workbookViewId="0">
      <selection activeCell="D11" sqref="D11"/>
    </sheetView>
  </sheetViews>
  <sheetFormatPr defaultRowHeight="12.75" x14ac:dyDescent="0.2"/>
  <cols>
    <col min="1" max="1" width="11.28515625" customWidth="1"/>
    <col min="2" max="2" width="12.5703125" customWidth="1"/>
    <col min="3" max="3" width="10" customWidth="1"/>
    <col min="4" max="4" width="10.140625" bestFit="1" customWidth="1"/>
    <col min="6" max="6" width="10.140625" bestFit="1" customWidth="1"/>
    <col min="8" max="8" width="11.85546875" customWidth="1"/>
    <col min="9" max="9" width="12.28515625" customWidth="1"/>
    <col min="10" max="10" width="11.28515625" customWidth="1"/>
  </cols>
  <sheetData>
    <row r="1" spans="1:10" x14ac:dyDescent="0.2">
      <c r="A1" s="50" t="s">
        <v>28</v>
      </c>
      <c r="B1" s="245" t="s">
        <v>26</v>
      </c>
      <c r="C1" s="246"/>
      <c r="D1" s="246"/>
      <c r="E1" s="246"/>
      <c r="F1" s="246"/>
      <c r="G1" s="246"/>
      <c r="H1" s="246"/>
      <c r="I1" s="246"/>
      <c r="J1" s="247"/>
    </row>
    <row r="2" spans="1:10" ht="21.75" customHeight="1" x14ac:dyDescent="0.2">
      <c r="A2" s="166" t="s">
        <v>37</v>
      </c>
      <c r="B2" s="251" t="s">
        <v>72</v>
      </c>
      <c r="C2" s="252"/>
      <c r="D2" s="252"/>
      <c r="E2" s="252"/>
      <c r="F2" s="252"/>
      <c r="G2" s="252"/>
      <c r="H2" s="252"/>
      <c r="I2" s="252"/>
      <c r="J2" s="253"/>
    </row>
    <row r="3" spans="1:10" ht="15.75" x14ac:dyDescent="0.25">
      <c r="A3" s="50" t="s">
        <v>32</v>
      </c>
      <c r="B3" s="54" t="s">
        <v>71</v>
      </c>
      <c r="C3" s="13"/>
      <c r="D3" s="13"/>
      <c r="E3" s="54"/>
      <c r="F3" s="13"/>
      <c r="G3" s="13"/>
      <c r="H3" s="13"/>
      <c r="I3" s="13"/>
      <c r="J3" s="59"/>
    </row>
    <row r="4" spans="1:10" ht="13.5" customHeight="1" x14ac:dyDescent="0.2">
      <c r="A4" s="50" t="s">
        <v>29</v>
      </c>
      <c r="B4" s="254" t="s">
        <v>135</v>
      </c>
      <c r="C4" s="255"/>
      <c r="D4" s="255"/>
      <c r="E4" s="255"/>
      <c r="F4" s="255"/>
      <c r="G4" s="255"/>
      <c r="H4" s="255"/>
      <c r="I4" s="255"/>
      <c r="J4" s="256"/>
    </row>
    <row r="5" spans="1:10" ht="22.5" customHeight="1" x14ac:dyDescent="0.2">
      <c r="A5" s="166" t="s">
        <v>30</v>
      </c>
      <c r="B5" s="248" t="s">
        <v>27</v>
      </c>
      <c r="C5" s="249"/>
      <c r="D5" s="249"/>
      <c r="E5" s="249"/>
      <c r="F5" s="249"/>
      <c r="G5" s="249"/>
      <c r="H5" s="249"/>
      <c r="I5" s="249"/>
      <c r="J5" s="250"/>
    </row>
    <row r="6" spans="1:10" ht="13.5" customHeight="1" x14ac:dyDescent="0.2">
      <c r="A6" s="141" t="s">
        <v>31</v>
      </c>
      <c r="B6" s="145" t="s">
        <v>83</v>
      </c>
      <c r="C6" s="122" t="s">
        <v>29</v>
      </c>
      <c r="D6" s="164">
        <v>43901</v>
      </c>
      <c r="E6" s="142" t="s">
        <v>52</v>
      </c>
      <c r="F6" s="165">
        <v>44196</v>
      </c>
      <c r="G6" s="228" t="s">
        <v>84</v>
      </c>
      <c r="H6" s="228"/>
      <c r="I6" s="228"/>
      <c r="J6" s="229"/>
    </row>
    <row r="7" spans="1:10" x14ac:dyDescent="0.2">
      <c r="A7" s="141" t="s">
        <v>31</v>
      </c>
      <c r="B7" s="145" t="s">
        <v>89</v>
      </c>
      <c r="C7" s="122" t="s">
        <v>29</v>
      </c>
      <c r="D7" s="164">
        <v>44265</v>
      </c>
      <c r="E7" s="142" t="s">
        <v>52</v>
      </c>
      <c r="F7" s="165">
        <v>44561</v>
      </c>
      <c r="G7" s="228" t="s">
        <v>90</v>
      </c>
      <c r="H7" s="228"/>
      <c r="I7" s="228"/>
      <c r="J7" s="229"/>
    </row>
    <row r="8" spans="1:10" x14ac:dyDescent="0.2">
      <c r="A8" s="141" t="s">
        <v>31</v>
      </c>
      <c r="B8" s="145" t="s">
        <v>109</v>
      </c>
      <c r="C8" s="122" t="s">
        <v>29</v>
      </c>
      <c r="D8" s="164">
        <v>44630</v>
      </c>
      <c r="E8" s="142" t="s">
        <v>52</v>
      </c>
      <c r="F8" s="165">
        <v>44926</v>
      </c>
      <c r="G8" s="228" t="s">
        <v>110</v>
      </c>
      <c r="H8" s="228"/>
      <c r="I8" s="228"/>
      <c r="J8" s="229"/>
    </row>
    <row r="9" spans="1:10" x14ac:dyDescent="0.2">
      <c r="A9" s="141" t="s">
        <v>31</v>
      </c>
      <c r="B9" s="145" t="s">
        <v>112</v>
      </c>
      <c r="C9" s="122" t="s">
        <v>29</v>
      </c>
      <c r="D9" s="164">
        <v>45003</v>
      </c>
      <c r="E9" s="142" t="s">
        <v>52</v>
      </c>
      <c r="F9" s="165">
        <v>45291</v>
      </c>
      <c r="G9" s="228" t="s">
        <v>113</v>
      </c>
      <c r="H9" s="228"/>
      <c r="I9" s="228"/>
      <c r="J9" s="229"/>
    </row>
    <row r="10" spans="1:10" x14ac:dyDescent="0.2">
      <c r="A10" s="141" t="s">
        <v>31</v>
      </c>
      <c r="B10" s="145" t="s">
        <v>126</v>
      </c>
      <c r="C10" s="122" t="s">
        <v>29</v>
      </c>
      <c r="D10" s="164">
        <v>45384</v>
      </c>
      <c r="E10" s="142" t="s">
        <v>52</v>
      </c>
      <c r="F10" s="165">
        <v>45657</v>
      </c>
      <c r="G10" s="228" t="s">
        <v>132</v>
      </c>
      <c r="H10" s="228"/>
      <c r="I10" s="228"/>
      <c r="J10" s="229"/>
    </row>
    <row r="11" spans="1:10" ht="7.5" customHeight="1" x14ac:dyDescent="0.2">
      <c r="A11" s="177"/>
      <c r="B11" s="178"/>
      <c r="C11" s="140"/>
      <c r="D11" s="164"/>
      <c r="E11" s="179"/>
      <c r="F11" s="165"/>
      <c r="G11" s="180"/>
      <c r="H11" s="180"/>
      <c r="I11" s="180"/>
      <c r="J11" s="181"/>
    </row>
    <row r="12" spans="1:10" hidden="1" x14ac:dyDescent="0.2">
      <c r="A12" s="102">
        <v>43893</v>
      </c>
      <c r="B12" s="62" t="s">
        <v>85</v>
      </c>
      <c r="C12" s="55"/>
      <c r="D12" s="55"/>
      <c r="E12" s="55"/>
      <c r="F12" s="55"/>
      <c r="G12" s="55"/>
      <c r="H12" s="55"/>
      <c r="I12" s="55"/>
      <c r="J12" s="56"/>
    </row>
    <row r="13" spans="1:10" hidden="1" x14ac:dyDescent="0.2">
      <c r="A13" s="67" t="s">
        <v>83</v>
      </c>
      <c r="B13" s="98" t="s">
        <v>87</v>
      </c>
      <c r="C13" s="13"/>
      <c r="D13" s="13"/>
      <c r="E13" s="13"/>
      <c r="F13" s="13"/>
      <c r="G13" s="13"/>
      <c r="H13" s="13"/>
      <c r="I13" s="13"/>
      <c r="J13" s="57"/>
    </row>
    <row r="14" spans="1:10" hidden="1" x14ac:dyDescent="0.2">
      <c r="A14" s="61"/>
      <c r="B14" s="230" t="s">
        <v>78</v>
      </c>
      <c r="C14" s="231"/>
      <c r="D14" s="231"/>
      <c r="E14" s="231"/>
      <c r="F14" s="231"/>
      <c r="G14" s="231"/>
      <c r="H14" s="231"/>
      <c r="I14" s="231"/>
      <c r="J14" s="232"/>
    </row>
    <row r="15" spans="1:10" hidden="1" x14ac:dyDescent="0.2">
      <c r="A15" s="157" t="s">
        <v>29</v>
      </c>
      <c r="B15" s="107" t="s">
        <v>80</v>
      </c>
      <c r="C15" s="99"/>
      <c r="D15" s="99"/>
      <c r="E15" s="99"/>
      <c r="F15" s="99"/>
      <c r="G15" s="99"/>
      <c r="H15" s="99"/>
      <c r="I15" s="99"/>
      <c r="J15" s="100"/>
    </row>
    <row r="16" spans="1:10" hidden="1" x14ac:dyDescent="0.2">
      <c r="A16" s="158">
        <v>43901</v>
      </c>
      <c r="B16" s="96" t="s">
        <v>50</v>
      </c>
      <c r="C16" s="13"/>
      <c r="D16" s="13"/>
      <c r="E16" s="97">
        <v>2275.08</v>
      </c>
      <c r="F16" s="13"/>
      <c r="G16" s="13"/>
      <c r="H16" s="13"/>
      <c r="I16" s="13"/>
      <c r="J16" s="57"/>
    </row>
    <row r="17" spans="1:10" hidden="1" x14ac:dyDescent="0.2">
      <c r="A17" s="61"/>
      <c r="B17" s="96" t="s">
        <v>51</v>
      </c>
      <c r="C17" s="13"/>
      <c r="D17" s="13"/>
      <c r="E17" s="97">
        <v>3561.5</v>
      </c>
      <c r="F17" s="13"/>
      <c r="G17" s="13"/>
      <c r="H17" s="13"/>
      <c r="I17" s="13"/>
      <c r="J17" s="57"/>
    </row>
    <row r="18" spans="1:10" hidden="1" x14ac:dyDescent="0.2">
      <c r="A18" s="61"/>
      <c r="B18" s="98" t="s">
        <v>53</v>
      </c>
      <c r="C18" s="13"/>
      <c r="D18" s="13"/>
      <c r="E18" s="13"/>
      <c r="F18" s="13"/>
      <c r="G18" s="13"/>
      <c r="H18" s="97">
        <v>16754.34</v>
      </c>
      <c r="I18" s="97"/>
      <c r="J18" s="57"/>
    </row>
    <row r="19" spans="1:10" hidden="1" x14ac:dyDescent="0.2">
      <c r="A19" s="61"/>
      <c r="B19" s="233" t="s">
        <v>54</v>
      </c>
      <c r="C19" s="234"/>
      <c r="D19" s="234"/>
      <c r="E19" s="234"/>
      <c r="F19" s="234"/>
      <c r="G19" s="234"/>
      <c r="H19" s="234"/>
      <c r="I19" s="234"/>
      <c r="J19" s="235"/>
    </row>
    <row r="20" spans="1:10" hidden="1" x14ac:dyDescent="0.2">
      <c r="A20" s="61"/>
      <c r="B20" s="233"/>
      <c r="C20" s="234"/>
      <c r="D20" s="234"/>
      <c r="E20" s="234"/>
      <c r="F20" s="234"/>
      <c r="G20" s="234"/>
      <c r="H20" s="234"/>
      <c r="I20" s="234"/>
      <c r="J20" s="235"/>
    </row>
    <row r="21" spans="1:10" hidden="1" x14ac:dyDescent="0.2">
      <c r="A21" s="61"/>
      <c r="B21" s="233" t="s">
        <v>86</v>
      </c>
      <c r="C21" s="234"/>
      <c r="D21" s="234"/>
      <c r="E21" s="234"/>
      <c r="F21" s="234"/>
      <c r="G21" s="234"/>
      <c r="H21" s="234"/>
      <c r="I21" s="234"/>
      <c r="J21" s="235"/>
    </row>
    <row r="22" spans="1:10" hidden="1" x14ac:dyDescent="0.2">
      <c r="A22" s="61"/>
      <c r="B22" s="233"/>
      <c r="C22" s="234"/>
      <c r="D22" s="234"/>
      <c r="E22" s="234"/>
      <c r="F22" s="234"/>
      <c r="G22" s="234"/>
      <c r="H22" s="234"/>
      <c r="I22" s="234"/>
      <c r="J22" s="235"/>
    </row>
    <row r="23" spans="1:10" hidden="1" x14ac:dyDescent="0.2">
      <c r="A23" s="108"/>
      <c r="B23" s="236" t="s">
        <v>79</v>
      </c>
      <c r="C23" s="237"/>
      <c r="D23" s="237"/>
      <c r="E23" s="237"/>
      <c r="F23" s="237"/>
      <c r="G23" s="237"/>
      <c r="H23" s="237"/>
      <c r="I23" s="237"/>
      <c r="J23" s="238"/>
    </row>
    <row r="24" spans="1:10" hidden="1" x14ac:dyDescent="0.2"/>
    <row r="25" spans="1:10" x14ac:dyDescent="0.2">
      <c r="A25" s="102">
        <v>45384</v>
      </c>
      <c r="B25" s="62" t="s">
        <v>128</v>
      </c>
      <c r="C25" s="55"/>
      <c r="D25" s="55"/>
      <c r="E25" s="55"/>
      <c r="F25" s="55"/>
      <c r="G25" s="55"/>
      <c r="H25" s="55"/>
      <c r="I25" s="55"/>
      <c r="J25" s="56"/>
    </row>
    <row r="26" spans="1:10" x14ac:dyDescent="0.2">
      <c r="A26" s="67" t="s">
        <v>126</v>
      </c>
      <c r="B26" s="98" t="s">
        <v>127</v>
      </c>
      <c r="C26" s="13"/>
      <c r="D26" s="13"/>
      <c r="E26" s="13"/>
      <c r="F26" s="13"/>
      <c r="G26" s="13"/>
      <c r="H26" s="13"/>
      <c r="I26" s="13"/>
      <c r="J26" s="57"/>
    </row>
    <row r="27" spans="1:10" x14ac:dyDescent="0.2">
      <c r="A27" s="61"/>
      <c r="B27" s="230" t="s">
        <v>130</v>
      </c>
      <c r="C27" s="231"/>
      <c r="D27" s="231"/>
      <c r="E27" s="231"/>
      <c r="F27" s="231"/>
      <c r="G27" s="231"/>
      <c r="H27" s="231"/>
      <c r="I27" s="231"/>
      <c r="J27" s="232"/>
    </row>
    <row r="28" spans="1:10" x14ac:dyDescent="0.2">
      <c r="A28" s="157" t="s">
        <v>29</v>
      </c>
      <c r="B28" s="107" t="s">
        <v>129</v>
      </c>
      <c r="C28" s="99"/>
      <c r="D28" s="99"/>
      <c r="E28" s="99"/>
      <c r="F28" s="99"/>
      <c r="G28" s="99"/>
      <c r="H28" s="99"/>
      <c r="I28" s="99"/>
      <c r="J28" s="100"/>
    </row>
    <row r="29" spans="1:10" x14ac:dyDescent="0.2">
      <c r="A29" s="158">
        <v>45384</v>
      </c>
      <c r="B29" s="96" t="s">
        <v>50</v>
      </c>
      <c r="C29" s="13"/>
      <c r="D29" s="13"/>
      <c r="E29" s="97">
        <v>2275.08</v>
      </c>
      <c r="F29" s="13"/>
      <c r="G29" s="13"/>
      <c r="H29" s="13"/>
      <c r="I29" s="13"/>
      <c r="J29" s="57"/>
    </row>
    <row r="30" spans="1:10" x14ac:dyDescent="0.2">
      <c r="A30" s="61"/>
      <c r="B30" s="96" t="s">
        <v>51</v>
      </c>
      <c r="C30" s="13"/>
      <c r="D30" s="13"/>
      <c r="E30" s="97">
        <v>3561.5</v>
      </c>
      <c r="F30" s="13"/>
      <c r="G30" s="13"/>
      <c r="H30" s="13"/>
      <c r="I30" s="13"/>
      <c r="J30" s="57"/>
    </row>
    <row r="31" spans="1:10" x14ac:dyDescent="0.2">
      <c r="A31" s="61"/>
      <c r="B31" s="98" t="s">
        <v>53</v>
      </c>
      <c r="C31" s="13"/>
      <c r="D31" s="13"/>
      <c r="E31" s="13"/>
      <c r="F31" s="13"/>
      <c r="G31" s="13"/>
      <c r="H31" s="97">
        <v>16754.34</v>
      </c>
      <c r="I31" s="97"/>
      <c r="J31" s="57"/>
    </row>
    <row r="32" spans="1:10" x14ac:dyDescent="0.2">
      <c r="A32" s="61"/>
      <c r="B32" s="233" t="s">
        <v>54</v>
      </c>
      <c r="C32" s="234"/>
      <c r="D32" s="234"/>
      <c r="E32" s="234"/>
      <c r="F32" s="234"/>
      <c r="G32" s="234"/>
      <c r="H32" s="234"/>
      <c r="I32" s="234"/>
      <c r="J32" s="235"/>
    </row>
    <row r="33" spans="1:10" x14ac:dyDescent="0.2">
      <c r="A33" s="61"/>
      <c r="B33" s="233"/>
      <c r="C33" s="234"/>
      <c r="D33" s="234"/>
      <c r="E33" s="234"/>
      <c r="F33" s="234"/>
      <c r="G33" s="234"/>
      <c r="H33" s="234"/>
      <c r="I33" s="234"/>
      <c r="J33" s="235"/>
    </row>
    <row r="34" spans="1:10" x14ac:dyDescent="0.2">
      <c r="A34" s="61"/>
      <c r="B34" s="233" t="s">
        <v>114</v>
      </c>
      <c r="C34" s="234"/>
      <c r="D34" s="234"/>
      <c r="E34" s="234"/>
      <c r="F34" s="234"/>
      <c r="G34" s="234"/>
      <c r="H34" s="234"/>
      <c r="I34" s="234"/>
      <c r="J34" s="235"/>
    </row>
    <row r="35" spans="1:10" x14ac:dyDescent="0.2">
      <c r="A35" s="61"/>
      <c r="B35" s="233"/>
      <c r="C35" s="234"/>
      <c r="D35" s="234"/>
      <c r="E35" s="234"/>
      <c r="F35" s="234"/>
      <c r="G35" s="234"/>
      <c r="H35" s="234"/>
      <c r="I35" s="234"/>
      <c r="J35" s="235"/>
    </row>
    <row r="36" spans="1:10" ht="96.75" customHeight="1" x14ac:dyDescent="0.2">
      <c r="A36" s="108"/>
      <c r="B36" s="236" t="s">
        <v>131</v>
      </c>
      <c r="C36" s="237"/>
      <c r="D36" s="237"/>
      <c r="E36" s="237"/>
      <c r="F36" s="237"/>
      <c r="G36" s="237"/>
      <c r="H36" s="237"/>
      <c r="I36" s="237"/>
      <c r="J36" s="238"/>
    </row>
    <row r="37" spans="1:10" ht="6.75" customHeight="1" x14ac:dyDescent="0.2"/>
    <row r="38" spans="1:10" ht="58.5" hidden="1" customHeight="1" x14ac:dyDescent="0.2">
      <c r="A38" s="223" t="s">
        <v>92</v>
      </c>
      <c r="B38" s="226" t="s">
        <v>91</v>
      </c>
      <c r="C38" s="227"/>
      <c r="D38" s="227"/>
      <c r="E38" s="227"/>
      <c r="F38" s="227"/>
      <c r="G38" s="227"/>
      <c r="H38" s="227"/>
      <c r="I38" s="227"/>
      <c r="J38" s="227"/>
    </row>
    <row r="39" spans="1:10" ht="7.5" hidden="1" customHeight="1" x14ac:dyDescent="0.2">
      <c r="A39" s="224"/>
      <c r="B39" s="196" t="s">
        <v>93</v>
      </c>
      <c r="C39" s="182"/>
      <c r="D39" s="182"/>
      <c r="E39" s="182"/>
      <c r="F39" s="182"/>
      <c r="G39" s="182"/>
      <c r="H39" s="182"/>
      <c r="I39" s="199"/>
      <c r="J39" s="183"/>
    </row>
    <row r="40" spans="1:10" ht="15.75" hidden="1" x14ac:dyDescent="0.2">
      <c r="A40" s="224"/>
      <c r="B40" s="197" t="s">
        <v>94</v>
      </c>
      <c r="J40" s="184"/>
    </row>
    <row r="41" spans="1:10" hidden="1" x14ac:dyDescent="0.2">
      <c r="A41" s="224"/>
      <c r="B41" s="198" t="s">
        <v>95</v>
      </c>
      <c r="C41" s="185"/>
      <c r="D41" s="185"/>
      <c r="E41" s="185"/>
      <c r="F41" s="185"/>
      <c r="G41" s="185"/>
      <c r="H41" s="185"/>
      <c r="I41" s="185"/>
      <c r="J41" s="186"/>
    </row>
    <row r="42" spans="1:10" ht="23.25" hidden="1" customHeight="1" x14ac:dyDescent="0.2">
      <c r="A42" s="224"/>
      <c r="B42" s="257" t="s">
        <v>99</v>
      </c>
      <c r="C42" s="258"/>
      <c r="D42" s="258"/>
      <c r="E42" s="258"/>
      <c r="F42" s="258"/>
      <c r="G42" s="258"/>
      <c r="H42" s="258"/>
      <c r="I42" s="258"/>
      <c r="J42" s="259"/>
    </row>
    <row r="43" spans="1:10" ht="30" hidden="1" customHeight="1" x14ac:dyDescent="0.2">
      <c r="A43" s="224"/>
      <c r="B43" s="239"/>
      <c r="C43" s="240"/>
      <c r="D43" s="240"/>
      <c r="E43" s="240"/>
      <c r="F43" s="240"/>
      <c r="G43" s="240"/>
      <c r="H43" s="240"/>
      <c r="I43" s="240"/>
      <c r="J43" s="241"/>
    </row>
    <row r="44" spans="1:10" ht="12.75" hidden="1" customHeight="1" x14ac:dyDescent="0.2">
      <c r="A44" s="224"/>
      <c r="B44" s="239" t="s">
        <v>97</v>
      </c>
      <c r="C44" s="240"/>
      <c r="D44" s="240"/>
      <c r="E44" s="240"/>
      <c r="F44" s="240"/>
      <c r="G44" s="240"/>
      <c r="H44" s="240"/>
      <c r="I44" s="240"/>
      <c r="J44" s="241"/>
    </row>
    <row r="45" spans="1:10" ht="12.75" hidden="1" customHeight="1" x14ac:dyDescent="0.2">
      <c r="A45" s="224"/>
      <c r="B45" s="239"/>
      <c r="C45" s="240"/>
      <c r="D45" s="240"/>
      <c r="E45" s="240"/>
      <c r="F45" s="240"/>
      <c r="G45" s="240"/>
      <c r="H45" s="240"/>
      <c r="I45" s="240"/>
      <c r="J45" s="241"/>
    </row>
    <row r="46" spans="1:10" ht="17.25" hidden="1" customHeight="1" x14ac:dyDescent="0.2">
      <c r="A46" s="224"/>
      <c r="B46" s="239" t="s">
        <v>98</v>
      </c>
      <c r="C46" s="240"/>
      <c r="D46" s="240"/>
      <c r="E46" s="240"/>
      <c r="F46" s="240"/>
      <c r="G46" s="240"/>
      <c r="H46" s="240"/>
      <c r="I46" s="240"/>
      <c r="J46" s="241"/>
    </row>
    <row r="47" spans="1:10" ht="24.75" hidden="1" customHeight="1" x14ac:dyDescent="0.2">
      <c r="A47" s="225"/>
      <c r="B47" s="242"/>
      <c r="C47" s="243"/>
      <c r="D47" s="243"/>
      <c r="E47" s="243"/>
      <c r="F47" s="243"/>
      <c r="G47" s="243"/>
      <c r="H47" s="243"/>
      <c r="I47" s="243"/>
      <c r="J47" s="244"/>
    </row>
    <row r="48" spans="1:10" ht="15" customHeight="1" x14ac:dyDescent="0.2">
      <c r="A48" s="260" t="s">
        <v>106</v>
      </c>
      <c r="B48" s="266" t="s">
        <v>105</v>
      </c>
      <c r="C48" s="267"/>
      <c r="D48" s="267"/>
      <c r="E48" s="267"/>
      <c r="F48" s="267"/>
      <c r="G48" s="267"/>
      <c r="H48" s="267"/>
      <c r="I48" s="267"/>
      <c r="J48" s="268"/>
    </row>
    <row r="49" spans="1:10" ht="12.75" customHeight="1" x14ac:dyDescent="0.2">
      <c r="A49" s="261"/>
      <c r="B49" s="239" t="s">
        <v>100</v>
      </c>
      <c r="C49" s="240"/>
      <c r="D49" s="240"/>
      <c r="E49" s="240"/>
      <c r="F49" s="240"/>
      <c r="G49" s="240"/>
      <c r="H49" s="240"/>
      <c r="I49" s="240"/>
      <c r="J49" s="241"/>
    </row>
    <row r="50" spans="1:10" x14ac:dyDescent="0.2">
      <c r="A50" s="261"/>
      <c r="B50" s="239"/>
      <c r="C50" s="240"/>
      <c r="D50" s="240"/>
      <c r="E50" s="240"/>
      <c r="F50" s="240"/>
      <c r="G50" s="240"/>
      <c r="H50" s="240"/>
      <c r="I50" s="240"/>
      <c r="J50" s="241"/>
    </row>
    <row r="51" spans="1:10" x14ac:dyDescent="0.2">
      <c r="A51" s="261"/>
      <c r="B51" s="239"/>
      <c r="C51" s="240"/>
      <c r="D51" s="240"/>
      <c r="E51" s="240"/>
      <c r="F51" s="240"/>
      <c r="G51" s="240"/>
      <c r="H51" s="240"/>
      <c r="I51" s="240"/>
      <c r="J51" s="241"/>
    </row>
    <row r="52" spans="1:10" x14ac:dyDescent="0.2">
      <c r="A52" s="262"/>
      <c r="B52" s="242"/>
      <c r="C52" s="243"/>
      <c r="D52" s="243"/>
      <c r="E52" s="243"/>
      <c r="F52" s="243"/>
      <c r="G52" s="243"/>
      <c r="H52" s="243"/>
      <c r="I52" s="243"/>
      <c r="J52" s="244"/>
    </row>
    <row r="54" spans="1:10" ht="18.75" customHeight="1" x14ac:dyDescent="0.2">
      <c r="A54" s="263" t="s">
        <v>107</v>
      </c>
      <c r="B54" s="272" t="s">
        <v>133</v>
      </c>
      <c r="C54" s="273"/>
      <c r="D54" s="273"/>
      <c r="E54" s="273"/>
      <c r="F54" s="273"/>
      <c r="G54" s="273"/>
      <c r="H54" s="273"/>
      <c r="I54" s="273"/>
      <c r="J54" s="274"/>
    </row>
    <row r="55" spans="1:10" ht="18.75" customHeight="1" x14ac:dyDescent="0.2">
      <c r="A55" s="264"/>
      <c r="B55" s="269" t="s">
        <v>101</v>
      </c>
      <c r="C55" s="270"/>
      <c r="D55" s="270"/>
      <c r="E55" s="270"/>
      <c r="F55" s="270"/>
      <c r="G55" s="270"/>
      <c r="H55" s="270"/>
      <c r="I55" s="270"/>
      <c r="J55" s="271"/>
    </row>
    <row r="56" spans="1:10" ht="18.75" customHeight="1" x14ac:dyDescent="0.2">
      <c r="A56" s="264"/>
      <c r="B56" s="275" t="s">
        <v>102</v>
      </c>
      <c r="C56" s="276"/>
      <c r="D56" s="276"/>
      <c r="E56" s="276"/>
      <c r="F56" s="276"/>
      <c r="G56" s="276"/>
      <c r="H56" s="276"/>
      <c r="I56" s="276"/>
      <c r="J56" s="277"/>
    </row>
    <row r="57" spans="1:10" ht="18.75" customHeight="1" x14ac:dyDescent="0.2">
      <c r="A57" s="264"/>
      <c r="B57" s="278" t="s">
        <v>103</v>
      </c>
      <c r="C57" s="279"/>
      <c r="D57" s="279"/>
      <c r="E57" s="279"/>
      <c r="F57" s="279"/>
      <c r="G57" s="279"/>
      <c r="H57" s="279"/>
      <c r="I57" s="279"/>
      <c r="J57" s="280"/>
    </row>
    <row r="58" spans="1:10" ht="18.75" customHeight="1" x14ac:dyDescent="0.2">
      <c r="A58" s="265"/>
      <c r="B58" s="281" t="s">
        <v>104</v>
      </c>
      <c r="C58" s="282"/>
      <c r="D58" s="282"/>
      <c r="E58" s="282"/>
      <c r="F58" s="282"/>
      <c r="G58" s="282"/>
      <c r="H58" s="282"/>
      <c r="I58" s="282"/>
      <c r="J58" s="283"/>
    </row>
    <row r="59" spans="1:10" ht="15" x14ac:dyDescent="0.2">
      <c r="B59" s="200"/>
    </row>
  </sheetData>
  <sheetProtection algorithmName="SHA-512" hashValue="HcdVrTZBJwj+zXmhQp4ejF1vHMj6jv+pEOc3HN4yti1fVrg0VvHHPl1JX62LQrZDVR0rUiedk4xLVe7VK42CKQ==" saltValue="VwvfPo6T8AX3A+3/jdwo5w==" spinCount="100000" sheet="1" formatCells="0" formatColumns="0" formatRows="0" selectLockedCells="1"/>
  <mergeCells count="31">
    <mergeCell ref="A48:A52"/>
    <mergeCell ref="A54:A58"/>
    <mergeCell ref="B49:J52"/>
    <mergeCell ref="B48:J48"/>
    <mergeCell ref="B55:J55"/>
    <mergeCell ref="B54:J54"/>
    <mergeCell ref="B56:J56"/>
    <mergeCell ref="B57:J57"/>
    <mergeCell ref="B58:J58"/>
    <mergeCell ref="B1:J1"/>
    <mergeCell ref="B5:J5"/>
    <mergeCell ref="B2:J2"/>
    <mergeCell ref="B4:J4"/>
    <mergeCell ref="B42:J43"/>
    <mergeCell ref="G9:J9"/>
    <mergeCell ref="B32:J33"/>
    <mergeCell ref="G10:J10"/>
    <mergeCell ref="A38:A47"/>
    <mergeCell ref="B38:J38"/>
    <mergeCell ref="G6:J6"/>
    <mergeCell ref="B14:J14"/>
    <mergeCell ref="B19:J20"/>
    <mergeCell ref="B21:J22"/>
    <mergeCell ref="B23:J23"/>
    <mergeCell ref="G7:J7"/>
    <mergeCell ref="G8:J8"/>
    <mergeCell ref="B34:J35"/>
    <mergeCell ref="B36:J36"/>
    <mergeCell ref="B27:J27"/>
    <mergeCell ref="B44:J45"/>
    <mergeCell ref="B46:J47"/>
  </mergeCells>
  <phoneticPr fontId="2" type="noConversion"/>
  <hyperlinks>
    <hyperlink ref="B3" r:id="rId1"/>
    <hyperlink ref="B40" r:id="rId2" location="/" display="/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2"/>
  <sheetViews>
    <sheetView tabSelected="1" zoomScale="85" zoomScaleNormal="85" zoomScalePageLayoutView="55" workbookViewId="0">
      <selection activeCell="B3" sqref="B3:F3"/>
    </sheetView>
  </sheetViews>
  <sheetFormatPr defaultRowHeight="12.75" x14ac:dyDescent="0.2"/>
  <cols>
    <col min="1" max="1" width="11" customWidth="1"/>
    <col min="2" max="2" width="10.85546875" customWidth="1"/>
    <col min="3" max="3" width="15.140625" customWidth="1"/>
    <col min="4" max="4" width="14.28515625" bestFit="1" customWidth="1"/>
    <col min="5" max="5" width="2.28515625" customWidth="1"/>
    <col min="8" max="8" width="18.7109375" customWidth="1"/>
    <col min="9" max="9" width="15.28515625" bestFit="1" customWidth="1"/>
    <col min="10" max="10" width="3.28515625" customWidth="1"/>
    <col min="13" max="13" width="17.5703125" bestFit="1" customWidth="1"/>
    <col min="14" max="14" width="10.28515625" bestFit="1" customWidth="1"/>
  </cols>
  <sheetData>
    <row r="1" spans="1:14" ht="18.75" thickBot="1" x14ac:dyDescent="0.3">
      <c r="A1" s="292" t="s">
        <v>137</v>
      </c>
      <c r="B1" s="293"/>
      <c r="C1" s="293"/>
      <c r="D1" s="293"/>
      <c r="E1" s="293"/>
      <c r="F1" s="293"/>
      <c r="G1" s="293"/>
      <c r="H1" s="293"/>
      <c r="I1" s="294"/>
    </row>
    <row r="2" spans="1:14" ht="21" thickBot="1" x14ac:dyDescent="0.35">
      <c r="A2" s="295" t="s">
        <v>63</v>
      </c>
      <c r="B2" s="288"/>
      <c r="C2" s="288"/>
      <c r="D2" s="288"/>
      <c r="E2" s="288"/>
      <c r="F2" s="288"/>
      <c r="G2" s="288"/>
      <c r="H2" s="288"/>
      <c r="I2" s="289"/>
    </row>
    <row r="3" spans="1:14" ht="21" thickBot="1" x14ac:dyDescent="0.35">
      <c r="A3" s="126" t="s">
        <v>65</v>
      </c>
      <c r="B3" s="298"/>
      <c r="C3" s="299"/>
      <c r="D3" s="299"/>
      <c r="E3" s="299"/>
      <c r="F3" s="300"/>
      <c r="G3" s="126" t="s">
        <v>6</v>
      </c>
      <c r="H3" s="301"/>
      <c r="I3" s="302"/>
    </row>
    <row r="4" spans="1:14" ht="3.75" customHeight="1" thickBot="1" x14ac:dyDescent="0.35">
      <c r="A4" s="125"/>
      <c r="B4" s="125" t="s">
        <v>108</v>
      </c>
      <c r="C4" s="125"/>
      <c r="D4" s="125"/>
      <c r="E4" s="125"/>
      <c r="F4" s="125"/>
      <c r="G4" s="125"/>
      <c r="H4" s="125"/>
      <c r="I4" s="125"/>
    </row>
    <row r="5" spans="1:14" x14ac:dyDescent="0.2">
      <c r="A5" s="132" t="s">
        <v>55</v>
      </c>
      <c r="B5" s="133"/>
      <c r="C5" s="290"/>
      <c r="D5" s="291"/>
      <c r="F5" s="132" t="s">
        <v>55</v>
      </c>
      <c r="G5" s="133"/>
      <c r="H5" s="290"/>
      <c r="I5" s="291"/>
      <c r="K5" s="103"/>
      <c r="M5" s="103"/>
    </row>
    <row r="6" spans="1:14" x14ac:dyDescent="0.2">
      <c r="A6" s="134" t="s">
        <v>56</v>
      </c>
      <c r="B6" s="124"/>
      <c r="C6" s="304"/>
      <c r="D6" s="285"/>
      <c r="F6" s="134" t="s">
        <v>56</v>
      </c>
      <c r="G6" s="124"/>
      <c r="H6" s="284"/>
      <c r="I6" s="285"/>
      <c r="K6" s="103"/>
      <c r="M6" s="103"/>
    </row>
    <row r="7" spans="1:14" x14ac:dyDescent="0.2">
      <c r="A7" s="134" t="s">
        <v>59</v>
      </c>
      <c r="B7" s="122"/>
      <c r="C7" s="123"/>
      <c r="D7" s="135">
        <v>0</v>
      </c>
      <c r="F7" s="134" t="s">
        <v>59</v>
      </c>
      <c r="G7" s="122"/>
      <c r="H7" s="123"/>
      <c r="I7" s="135">
        <v>0</v>
      </c>
      <c r="K7" s="103"/>
      <c r="M7" s="115"/>
      <c r="N7" s="1"/>
    </row>
    <row r="8" spans="1:14" x14ac:dyDescent="0.2">
      <c r="A8" s="134" t="s">
        <v>57</v>
      </c>
      <c r="B8" s="122"/>
      <c r="C8" s="124"/>
      <c r="D8" s="135">
        <v>0</v>
      </c>
      <c r="F8" s="134" t="s">
        <v>57</v>
      </c>
      <c r="G8" s="122"/>
      <c r="H8" s="124"/>
      <c r="I8" s="135">
        <v>0</v>
      </c>
      <c r="K8" s="103"/>
      <c r="N8" s="1"/>
    </row>
    <row r="9" spans="1:14" x14ac:dyDescent="0.2">
      <c r="A9" s="134" t="s">
        <v>58</v>
      </c>
      <c r="B9" s="122"/>
      <c r="C9" s="124"/>
      <c r="D9" s="135">
        <v>0</v>
      </c>
      <c r="F9" s="134" t="s">
        <v>58</v>
      </c>
      <c r="G9" s="122"/>
      <c r="H9" s="124"/>
      <c r="I9" s="135">
        <v>0</v>
      </c>
      <c r="K9" s="103"/>
      <c r="N9" s="1"/>
    </row>
    <row r="10" spans="1:14" x14ac:dyDescent="0.2">
      <c r="A10" s="134" t="s">
        <v>60</v>
      </c>
      <c r="B10" s="122"/>
      <c r="C10" s="124"/>
      <c r="D10" s="135">
        <v>0</v>
      </c>
      <c r="F10" s="134" t="s">
        <v>60</v>
      </c>
      <c r="G10" s="122"/>
      <c r="H10" s="124"/>
      <c r="I10" s="135">
        <v>0</v>
      </c>
      <c r="K10" s="103"/>
      <c r="N10" s="1"/>
    </row>
    <row r="11" spans="1:14" x14ac:dyDescent="0.2">
      <c r="A11" s="134" t="s">
        <v>66</v>
      </c>
      <c r="B11" s="122"/>
      <c r="C11" s="124"/>
      <c r="D11" s="135">
        <v>0</v>
      </c>
      <c r="F11" s="134" t="s">
        <v>66</v>
      </c>
      <c r="G11" s="122"/>
      <c r="H11" s="124"/>
      <c r="I11" s="135">
        <v>0</v>
      </c>
      <c r="K11" s="103"/>
      <c r="N11" s="1"/>
    </row>
    <row r="12" spans="1:14" ht="13.5" thickBot="1" x14ac:dyDescent="0.25">
      <c r="A12" s="120" t="s">
        <v>62</v>
      </c>
      <c r="B12" s="121"/>
      <c r="C12" s="121"/>
      <c r="D12" s="136">
        <v>0</v>
      </c>
      <c r="F12" s="120" t="s">
        <v>62</v>
      </c>
      <c r="G12" s="121"/>
      <c r="H12" s="121"/>
      <c r="I12" s="136">
        <v>0</v>
      </c>
      <c r="K12" s="103"/>
      <c r="N12" s="1"/>
    </row>
    <row r="13" spans="1:14" ht="13.5" thickBot="1" x14ac:dyDescent="0.25"/>
    <row r="14" spans="1:14" x14ac:dyDescent="0.2">
      <c r="A14" s="132" t="s">
        <v>55</v>
      </c>
      <c r="B14" s="133"/>
      <c r="C14" s="290" t="s">
        <v>136</v>
      </c>
      <c r="D14" s="291"/>
      <c r="F14" s="132" t="s">
        <v>55</v>
      </c>
      <c r="G14" s="133"/>
      <c r="H14" s="290"/>
      <c r="I14" s="291"/>
    </row>
    <row r="15" spans="1:14" x14ac:dyDescent="0.2">
      <c r="A15" s="134" t="s">
        <v>56</v>
      </c>
      <c r="B15" s="124"/>
      <c r="C15" s="296"/>
      <c r="D15" s="297"/>
      <c r="F15" s="134" t="s">
        <v>56</v>
      </c>
      <c r="G15" s="124"/>
      <c r="H15" s="284"/>
      <c r="I15" s="285"/>
    </row>
    <row r="16" spans="1:14" x14ac:dyDescent="0.2">
      <c r="A16" s="134" t="s">
        <v>59</v>
      </c>
      <c r="B16" s="122"/>
      <c r="C16" s="123"/>
      <c r="D16" s="135">
        <v>0</v>
      </c>
      <c r="F16" s="134" t="s">
        <v>59</v>
      </c>
      <c r="G16" s="122"/>
      <c r="H16" s="123"/>
      <c r="I16" s="135">
        <v>0</v>
      </c>
    </row>
    <row r="17" spans="1:9" x14ac:dyDescent="0.2">
      <c r="A17" s="134" t="s">
        <v>57</v>
      </c>
      <c r="B17" s="122"/>
      <c r="C17" s="124"/>
      <c r="D17" s="135">
        <v>0</v>
      </c>
      <c r="F17" s="134" t="s">
        <v>57</v>
      </c>
      <c r="G17" s="122"/>
      <c r="H17" s="124"/>
      <c r="I17" s="135">
        <v>0</v>
      </c>
    </row>
    <row r="18" spans="1:9" x14ac:dyDescent="0.2">
      <c r="A18" s="134" t="s">
        <v>58</v>
      </c>
      <c r="B18" s="122"/>
      <c r="C18" s="124"/>
      <c r="D18" s="135">
        <v>0</v>
      </c>
      <c r="F18" s="134" t="s">
        <v>58</v>
      </c>
      <c r="G18" s="122"/>
      <c r="H18" s="124"/>
      <c r="I18" s="135">
        <v>0</v>
      </c>
    </row>
    <row r="19" spans="1:9" x14ac:dyDescent="0.2">
      <c r="A19" s="134" t="s">
        <v>60</v>
      </c>
      <c r="B19" s="122"/>
      <c r="C19" s="124"/>
      <c r="D19" s="135">
        <v>0</v>
      </c>
      <c r="F19" s="134" t="s">
        <v>60</v>
      </c>
      <c r="G19" s="122"/>
      <c r="H19" s="124"/>
      <c r="I19" s="135">
        <v>0</v>
      </c>
    </row>
    <row r="20" spans="1:9" x14ac:dyDescent="0.2">
      <c r="A20" s="134" t="s">
        <v>66</v>
      </c>
      <c r="B20" s="122"/>
      <c r="C20" s="124"/>
      <c r="D20" s="135">
        <v>0</v>
      </c>
      <c r="F20" s="134" t="s">
        <v>66</v>
      </c>
      <c r="G20" s="122"/>
      <c r="H20" s="124"/>
      <c r="I20" s="135">
        <v>0</v>
      </c>
    </row>
    <row r="21" spans="1:9" ht="13.5" thickBot="1" x14ac:dyDescent="0.25">
      <c r="A21" s="120" t="s">
        <v>62</v>
      </c>
      <c r="B21" s="121"/>
      <c r="C21" s="121"/>
      <c r="D21" s="136">
        <v>0</v>
      </c>
      <c r="F21" s="120" t="s">
        <v>62</v>
      </c>
      <c r="G21" s="121"/>
      <c r="H21" s="121"/>
      <c r="I21" s="136">
        <v>0</v>
      </c>
    </row>
    <row r="22" spans="1:9" ht="13.5" thickBot="1" x14ac:dyDescent="0.25"/>
    <row r="23" spans="1:9" ht="21" thickBot="1" x14ac:dyDescent="0.35">
      <c r="A23" s="286" t="s">
        <v>64</v>
      </c>
      <c r="B23" s="287"/>
      <c r="C23" s="287"/>
      <c r="D23" s="287"/>
      <c r="E23" s="288"/>
      <c r="F23" s="288"/>
      <c r="G23" s="288"/>
      <c r="H23" s="288"/>
      <c r="I23" s="289"/>
    </row>
    <row r="24" spans="1:9" ht="21" thickBot="1" x14ac:dyDescent="0.35">
      <c r="A24" s="125" t="s">
        <v>65</v>
      </c>
      <c r="B24" s="298"/>
      <c r="C24" s="299"/>
      <c r="D24" s="299"/>
      <c r="E24" s="299"/>
      <c r="F24" s="300"/>
      <c r="G24" s="126" t="s">
        <v>6</v>
      </c>
      <c r="H24" s="303"/>
      <c r="I24" s="302"/>
    </row>
    <row r="25" spans="1:9" ht="3.75" customHeight="1" thickBot="1" x14ac:dyDescent="0.3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x14ac:dyDescent="0.2">
      <c r="A26" s="132" t="s">
        <v>55</v>
      </c>
      <c r="B26" s="133"/>
      <c r="C26" s="290"/>
      <c r="D26" s="291"/>
      <c r="F26" s="132" t="s">
        <v>55</v>
      </c>
      <c r="G26" s="133"/>
      <c r="H26" s="290"/>
      <c r="I26" s="291"/>
    </row>
    <row r="27" spans="1:9" x14ac:dyDescent="0.2">
      <c r="A27" s="134" t="s">
        <v>56</v>
      </c>
      <c r="B27" s="124"/>
      <c r="C27" s="284"/>
      <c r="D27" s="285"/>
      <c r="F27" s="134" t="s">
        <v>56</v>
      </c>
      <c r="G27" s="124"/>
      <c r="H27" s="284"/>
      <c r="I27" s="285"/>
    </row>
    <row r="28" spans="1:9" x14ac:dyDescent="0.2">
      <c r="A28" s="134" t="s">
        <v>59</v>
      </c>
      <c r="B28" s="122"/>
      <c r="C28" s="123"/>
      <c r="D28" s="135">
        <v>0</v>
      </c>
      <c r="F28" s="134" t="s">
        <v>59</v>
      </c>
      <c r="G28" s="122"/>
      <c r="H28" s="123"/>
      <c r="I28" s="135">
        <v>0</v>
      </c>
    </row>
    <row r="29" spans="1:9" x14ac:dyDescent="0.2">
      <c r="A29" s="134" t="s">
        <v>57</v>
      </c>
      <c r="B29" s="122"/>
      <c r="C29" s="124"/>
      <c r="D29" s="135">
        <v>0</v>
      </c>
      <c r="F29" s="134" t="s">
        <v>57</v>
      </c>
      <c r="G29" s="122"/>
      <c r="H29" s="124"/>
      <c r="I29" s="135">
        <v>0</v>
      </c>
    </row>
    <row r="30" spans="1:9" x14ac:dyDescent="0.2">
      <c r="A30" s="134" t="s">
        <v>58</v>
      </c>
      <c r="B30" s="122"/>
      <c r="C30" s="124"/>
      <c r="D30" s="135">
        <v>0</v>
      </c>
      <c r="F30" s="134" t="s">
        <v>58</v>
      </c>
      <c r="G30" s="122"/>
      <c r="H30" s="124"/>
      <c r="I30" s="135">
        <v>0</v>
      </c>
    </row>
    <row r="31" spans="1:9" x14ac:dyDescent="0.2">
      <c r="A31" s="134" t="s">
        <v>60</v>
      </c>
      <c r="B31" s="122"/>
      <c r="C31" s="124"/>
      <c r="D31" s="135">
        <v>0</v>
      </c>
      <c r="F31" s="134" t="s">
        <v>60</v>
      </c>
      <c r="G31" s="122"/>
      <c r="H31" s="124"/>
      <c r="I31" s="135">
        <v>0</v>
      </c>
    </row>
    <row r="32" spans="1:9" x14ac:dyDescent="0.2">
      <c r="A32" s="134" t="s">
        <v>61</v>
      </c>
      <c r="B32" s="122"/>
      <c r="C32" s="124"/>
      <c r="D32" s="135">
        <v>0</v>
      </c>
      <c r="F32" s="134" t="s">
        <v>61</v>
      </c>
      <c r="G32" s="122"/>
      <c r="H32" s="124"/>
      <c r="I32" s="135">
        <v>0</v>
      </c>
    </row>
    <row r="33" spans="1:9" ht="13.5" thickBot="1" x14ac:dyDescent="0.25">
      <c r="A33" s="120" t="s">
        <v>62</v>
      </c>
      <c r="B33" s="121"/>
      <c r="C33" s="121"/>
      <c r="D33" s="136">
        <v>0</v>
      </c>
      <c r="F33" s="120" t="s">
        <v>62</v>
      </c>
      <c r="G33" s="121"/>
      <c r="H33" s="121"/>
      <c r="I33" s="136">
        <v>0</v>
      </c>
    </row>
    <row r="34" spans="1:9" ht="9" customHeight="1" thickBot="1" x14ac:dyDescent="0.25"/>
    <row r="35" spans="1:9" x14ac:dyDescent="0.2">
      <c r="A35" s="132" t="s">
        <v>55</v>
      </c>
      <c r="B35" s="133"/>
      <c r="C35" s="290"/>
      <c r="D35" s="291"/>
      <c r="F35" s="132" t="s">
        <v>55</v>
      </c>
      <c r="G35" s="133"/>
      <c r="H35" s="290"/>
      <c r="I35" s="291"/>
    </row>
    <row r="36" spans="1:9" x14ac:dyDescent="0.2">
      <c r="A36" s="134" t="s">
        <v>56</v>
      </c>
      <c r="B36" s="124"/>
      <c r="C36" s="284"/>
      <c r="D36" s="285"/>
      <c r="F36" s="134" t="s">
        <v>56</v>
      </c>
      <c r="G36" s="124"/>
      <c r="H36" s="284"/>
      <c r="I36" s="285"/>
    </row>
    <row r="37" spans="1:9" x14ac:dyDescent="0.2">
      <c r="A37" s="134" t="s">
        <v>59</v>
      </c>
      <c r="B37" s="122"/>
      <c r="C37" s="123"/>
      <c r="D37" s="135">
        <v>0</v>
      </c>
      <c r="F37" s="134" t="s">
        <v>59</v>
      </c>
      <c r="G37" s="122"/>
      <c r="H37" s="123"/>
      <c r="I37" s="135">
        <v>0</v>
      </c>
    </row>
    <row r="38" spans="1:9" x14ac:dyDescent="0.2">
      <c r="A38" s="134" t="s">
        <v>57</v>
      </c>
      <c r="B38" s="122"/>
      <c r="C38" s="124"/>
      <c r="D38" s="135">
        <v>0</v>
      </c>
      <c r="F38" s="134" t="s">
        <v>57</v>
      </c>
      <c r="G38" s="122"/>
      <c r="H38" s="124"/>
      <c r="I38" s="135">
        <v>0</v>
      </c>
    </row>
    <row r="39" spans="1:9" x14ac:dyDescent="0.2">
      <c r="A39" s="134" t="s">
        <v>58</v>
      </c>
      <c r="B39" s="122"/>
      <c r="C39" s="124"/>
      <c r="D39" s="135">
        <v>0</v>
      </c>
      <c r="F39" s="134" t="s">
        <v>58</v>
      </c>
      <c r="G39" s="122"/>
      <c r="H39" s="124"/>
      <c r="I39" s="135">
        <v>0</v>
      </c>
    </row>
    <row r="40" spans="1:9" x14ac:dyDescent="0.2">
      <c r="A40" s="134" t="s">
        <v>60</v>
      </c>
      <c r="B40" s="122"/>
      <c r="C40" s="124"/>
      <c r="D40" s="135">
        <v>0</v>
      </c>
      <c r="F40" s="134" t="s">
        <v>60</v>
      </c>
      <c r="G40" s="122"/>
      <c r="H40" s="124"/>
      <c r="I40" s="135">
        <v>0</v>
      </c>
    </row>
    <row r="41" spans="1:9" x14ac:dyDescent="0.2">
      <c r="A41" s="134" t="s">
        <v>66</v>
      </c>
      <c r="B41" s="122"/>
      <c r="C41" s="124"/>
      <c r="D41" s="135">
        <v>0</v>
      </c>
      <c r="F41" s="134" t="s">
        <v>66</v>
      </c>
      <c r="G41" s="122"/>
      <c r="H41" s="124"/>
      <c r="I41" s="135">
        <v>0</v>
      </c>
    </row>
    <row r="42" spans="1:9" ht="13.5" thickBot="1" x14ac:dyDescent="0.25">
      <c r="A42" s="120" t="s">
        <v>62</v>
      </c>
      <c r="B42" s="121"/>
      <c r="C42" s="121"/>
      <c r="D42" s="136">
        <v>0</v>
      </c>
      <c r="F42" s="120" t="s">
        <v>62</v>
      </c>
      <c r="G42" s="121"/>
      <c r="H42" s="121"/>
      <c r="I42" s="136"/>
    </row>
  </sheetData>
  <sheetProtection algorithmName="SHA-512" hashValue="JIlrshl4hiT6w7l3JveMNGj5/1HL4HiFJhV+GVEt01hsk0Ydny97m0+BtFtmyxNLAOu4hLrLIxHAVdv1AAVN1w==" saltValue="xg+5DhEzyy0e9HEBw/JNjw==" spinCount="100000" sheet="1" formatCells="0" formatColumns="0" formatRows="0" selectLockedCells="1"/>
  <mergeCells count="23">
    <mergeCell ref="A1:I1"/>
    <mergeCell ref="A2:I2"/>
    <mergeCell ref="H36:I36"/>
    <mergeCell ref="C36:D36"/>
    <mergeCell ref="H15:I15"/>
    <mergeCell ref="C15:D15"/>
    <mergeCell ref="B3:F3"/>
    <mergeCell ref="H3:I3"/>
    <mergeCell ref="B24:F24"/>
    <mergeCell ref="H24:I24"/>
    <mergeCell ref="C26:D26"/>
    <mergeCell ref="H26:I26"/>
    <mergeCell ref="C35:D35"/>
    <mergeCell ref="H35:I35"/>
    <mergeCell ref="C6:D6"/>
    <mergeCell ref="H6:I6"/>
    <mergeCell ref="C27:D27"/>
    <mergeCell ref="H27:I27"/>
    <mergeCell ref="A23:I23"/>
    <mergeCell ref="C5:D5"/>
    <mergeCell ref="H5:I5"/>
    <mergeCell ref="C14:D14"/>
    <mergeCell ref="H14:I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65"/>
  <sheetViews>
    <sheetView topLeftCell="B1" zoomScale="90" zoomScaleNormal="90" workbookViewId="0">
      <pane xSplit="9" ySplit="2" topLeftCell="K27" activePane="bottomRight" state="frozen"/>
      <selection activeCell="B1" sqref="B1"/>
      <selection pane="topRight" activeCell="H1" sqref="H1"/>
      <selection pane="bottomLeft" activeCell="B3" sqref="B3"/>
      <selection pane="bottomRight" activeCell="J64" sqref="J64"/>
    </sheetView>
  </sheetViews>
  <sheetFormatPr defaultRowHeight="12.75" x14ac:dyDescent="0.2"/>
  <cols>
    <col min="1" max="1" width="2.28515625" customWidth="1"/>
    <col min="2" max="2" width="1.7109375" customWidth="1"/>
    <col min="3" max="3" width="31.7109375" customWidth="1"/>
    <col min="4" max="4" width="10.7109375" customWidth="1"/>
    <col min="5" max="5" width="5" customWidth="1"/>
    <col min="6" max="6" width="13.7109375" customWidth="1"/>
    <col min="7" max="7" width="13.42578125" customWidth="1"/>
    <col min="8" max="8" width="18.42578125" style="1" customWidth="1"/>
    <col min="9" max="9" width="17.140625" customWidth="1"/>
    <col min="10" max="10" width="1.140625" customWidth="1"/>
    <col min="11" max="11" width="10" style="114" customWidth="1"/>
    <col min="12" max="12" width="12.28515625" style="163" hidden="1" customWidth="1"/>
    <col min="13" max="13" width="11.5703125" hidden="1" customWidth="1"/>
    <col min="14" max="14" width="11.7109375" hidden="1" customWidth="1"/>
    <col min="15" max="15" width="11.5703125" hidden="1" customWidth="1"/>
    <col min="16" max="16" width="12.7109375" hidden="1" customWidth="1"/>
    <col min="17" max="17" width="9.5703125" hidden="1" customWidth="1"/>
    <col min="18" max="18" width="10" hidden="1" customWidth="1"/>
    <col min="19" max="19" width="12.42578125" hidden="1" customWidth="1"/>
    <col min="20" max="20" width="16.28515625" hidden="1" customWidth="1"/>
    <col min="21" max="21" width="9.5703125" hidden="1" customWidth="1"/>
    <col min="22" max="22" width="11.7109375" hidden="1" customWidth="1"/>
    <col min="23" max="23" width="12.42578125" hidden="1" customWidth="1"/>
    <col min="24" max="24" width="12.85546875" hidden="1" customWidth="1"/>
    <col min="25" max="25" width="10.85546875" hidden="1" customWidth="1"/>
    <col min="26" max="26" width="9.42578125" hidden="1" customWidth="1"/>
    <col min="27" max="54" width="9.140625" customWidth="1"/>
  </cols>
  <sheetData>
    <row r="1" spans="1:16" ht="17.25" customHeight="1" thickTop="1" x14ac:dyDescent="0.25">
      <c r="A1" s="4"/>
      <c r="B1" s="13"/>
      <c r="C1" s="332" t="s">
        <v>125</v>
      </c>
      <c r="D1" s="333"/>
      <c r="E1" s="333"/>
      <c r="F1" s="333"/>
      <c r="G1" s="333"/>
      <c r="H1" s="333"/>
      <c r="I1" s="334"/>
      <c r="J1" s="13"/>
      <c r="K1" s="110"/>
      <c r="L1" s="159"/>
    </row>
    <row r="2" spans="1:16" ht="16.5" customHeight="1" thickBot="1" x14ac:dyDescent="0.3">
      <c r="A2" s="4"/>
      <c r="B2" s="13"/>
      <c r="C2" s="335" t="s">
        <v>33</v>
      </c>
      <c r="D2" s="336"/>
      <c r="E2" s="336"/>
      <c r="F2" s="336"/>
      <c r="G2" s="336"/>
      <c r="H2" s="336"/>
      <c r="I2" s="337"/>
      <c r="J2" s="13"/>
      <c r="K2" s="110"/>
      <c r="L2" s="159"/>
    </row>
    <row r="3" spans="1:16" ht="9" customHeight="1" thickTop="1" thickBot="1" x14ac:dyDescent="0.3">
      <c r="A3" s="4"/>
      <c r="B3" s="13"/>
      <c r="C3" s="75"/>
      <c r="D3" s="75"/>
      <c r="E3" s="75"/>
      <c r="F3" s="75"/>
      <c r="G3" s="75"/>
      <c r="H3" s="75"/>
      <c r="I3" s="75"/>
      <c r="J3" s="13"/>
      <c r="K3" s="110"/>
      <c r="L3" s="159"/>
    </row>
    <row r="4" spans="1:16" ht="17.25" customHeight="1" thickTop="1" x14ac:dyDescent="0.25">
      <c r="A4" s="4"/>
      <c r="B4" s="13"/>
      <c r="C4" s="68" t="s">
        <v>40</v>
      </c>
      <c r="D4" s="69"/>
      <c r="E4" s="69"/>
      <c r="F4" s="69"/>
      <c r="G4" s="343" t="str">
        <f>IF(' RENDIMENTO(S) DE 2023'!B3=0,"  ",IF(' RENDIMENTO(S) DE 2023'!B3&gt;0,' RENDIMENTO(S) DE 2023'!B3))</f>
        <v xml:space="preserve">  </v>
      </c>
      <c r="H4" s="343"/>
      <c r="I4" s="344"/>
      <c r="J4" s="13"/>
      <c r="K4" s="110"/>
      <c r="L4" s="159"/>
      <c r="P4">
        <v>0</v>
      </c>
    </row>
    <row r="5" spans="1:16" ht="15.75" customHeight="1" x14ac:dyDescent="0.25">
      <c r="A5" s="4"/>
      <c r="B5" s="13"/>
      <c r="C5" s="70"/>
      <c r="D5" s="71"/>
      <c r="E5" s="71"/>
      <c r="F5" s="71"/>
      <c r="G5" s="176" t="s">
        <v>6</v>
      </c>
      <c r="H5" s="349" t="str">
        <f>IF(' RENDIMENTO(S) DE 2023'!H3:I3=0," ",IF(' RENDIMENTO(S) DE 2023'!H3&gt;0,' RENDIMENTO(S) DE 2023'!H3))</f>
        <v xml:space="preserve"> </v>
      </c>
      <c r="I5" s="348"/>
      <c r="J5" s="13"/>
      <c r="K5" s="110"/>
      <c r="L5" s="159"/>
      <c r="P5">
        <v>1</v>
      </c>
    </row>
    <row r="6" spans="1:16" ht="17.25" customHeight="1" x14ac:dyDescent="0.25">
      <c r="A6" s="4"/>
      <c r="B6" s="13"/>
      <c r="C6" s="70" t="s">
        <v>41</v>
      </c>
      <c r="D6" s="71"/>
      <c r="E6" s="71"/>
      <c r="F6" s="71"/>
      <c r="G6" s="345" t="str">
        <f>IF(' RENDIMENTO(S) DE 2023'!B24=0,"",IF(' RENDIMENTO(S) DE 2023'!B24:B24&gt;0,' RENDIMENTO(S) DE 2023'!B24))</f>
        <v/>
      </c>
      <c r="H6" s="345"/>
      <c r="I6" s="346"/>
      <c r="J6" s="13"/>
      <c r="K6" s="110"/>
      <c r="L6" s="159"/>
      <c r="P6">
        <v>2</v>
      </c>
    </row>
    <row r="7" spans="1:16" ht="17.25" customHeight="1" x14ac:dyDescent="0.25">
      <c r="A7" s="4"/>
      <c r="B7" s="13"/>
      <c r="C7" s="72"/>
      <c r="D7" s="33"/>
      <c r="E7" s="33"/>
      <c r="F7" s="33"/>
      <c r="G7" s="176" t="s">
        <v>6</v>
      </c>
      <c r="H7" s="347" t="str">
        <f>IF(' RENDIMENTO(S) DE 2023'!H24:I24=0," ",IF(' RENDIMENTO(S) DE 2023'!H24&gt;0,' RENDIMENTO(S) DE 2023'!H24))</f>
        <v xml:space="preserve"> </v>
      </c>
      <c r="I7" s="348"/>
      <c r="J7" s="13"/>
      <c r="K7" s="110"/>
      <c r="L7" s="159"/>
      <c r="P7">
        <v>3</v>
      </c>
    </row>
    <row r="8" spans="1:16" ht="17.25" customHeight="1" thickBot="1" x14ac:dyDescent="0.3">
      <c r="A8" s="4"/>
      <c r="B8" s="13"/>
      <c r="C8" s="73"/>
      <c r="D8" s="74"/>
      <c r="E8" s="74"/>
      <c r="F8" s="74"/>
      <c r="G8" s="76"/>
      <c r="H8" s="77"/>
      <c r="I8" s="78"/>
      <c r="J8" s="13"/>
      <c r="K8" s="110"/>
      <c r="L8" s="159"/>
      <c r="P8">
        <v>4</v>
      </c>
    </row>
    <row r="9" spans="1:16" ht="8.25" customHeight="1" thickTop="1" thickBot="1" x14ac:dyDescent="0.25">
      <c r="A9" s="4"/>
      <c r="B9" s="13"/>
      <c r="C9" s="14"/>
      <c r="D9" s="14"/>
      <c r="E9" s="14"/>
      <c r="F9" s="14"/>
      <c r="G9" s="13"/>
      <c r="H9" s="19"/>
      <c r="I9" s="17"/>
      <c r="J9" s="13"/>
      <c r="K9" s="110"/>
      <c r="L9" s="159"/>
      <c r="N9" s="10">
        <v>2</v>
      </c>
      <c r="P9">
        <v>5</v>
      </c>
    </row>
    <row r="10" spans="1:16" ht="20.25" customHeight="1" thickTop="1" thickBot="1" x14ac:dyDescent="0.3">
      <c r="A10" s="4"/>
      <c r="B10" s="13"/>
      <c r="C10" s="306" t="s">
        <v>16</v>
      </c>
      <c r="D10" s="307"/>
      <c r="E10" s="307"/>
      <c r="F10" s="307"/>
      <c r="G10" s="307"/>
      <c r="H10" s="307"/>
      <c r="I10" s="308"/>
      <c r="J10" s="13"/>
      <c r="K10" s="110"/>
      <c r="L10" s="159"/>
      <c r="N10" s="10"/>
      <c r="P10">
        <v>6</v>
      </c>
    </row>
    <row r="11" spans="1:16" ht="15.75" customHeight="1" thickTop="1" thickBot="1" x14ac:dyDescent="0.25">
      <c r="A11" s="4"/>
      <c r="B11" s="13"/>
      <c r="C11" s="328" t="s">
        <v>3</v>
      </c>
      <c r="D11" s="329"/>
      <c r="E11" s="329"/>
      <c r="F11" s="329"/>
      <c r="G11" s="329"/>
      <c r="H11" s="63" t="s">
        <v>38</v>
      </c>
      <c r="I11" s="64" t="s">
        <v>39</v>
      </c>
      <c r="J11" s="13"/>
      <c r="K11" s="110"/>
      <c r="L11" s="159"/>
      <c r="N11" s="10"/>
      <c r="P11">
        <v>7</v>
      </c>
    </row>
    <row r="12" spans="1:16" ht="17.25" thickTop="1" thickBot="1" x14ac:dyDescent="0.3">
      <c r="A12" s="4"/>
      <c r="B12" s="13"/>
      <c r="C12" s="330"/>
      <c r="D12" s="331"/>
      <c r="E12" s="331"/>
      <c r="F12" s="331"/>
      <c r="G12" s="331"/>
      <c r="H12" s="9" t="s">
        <v>36</v>
      </c>
      <c r="I12" s="9" t="s">
        <v>1</v>
      </c>
      <c r="J12" s="13"/>
      <c r="K12" s="110"/>
      <c r="L12" s="159"/>
      <c r="P12">
        <v>8</v>
      </c>
    </row>
    <row r="13" spans="1:16" ht="16.5" thickTop="1" x14ac:dyDescent="0.25">
      <c r="A13" s="4"/>
      <c r="B13" s="13"/>
      <c r="C13" s="340" t="s">
        <v>4</v>
      </c>
      <c r="D13" s="341"/>
      <c r="E13" s="341"/>
      <c r="F13" s="341"/>
      <c r="G13" s="342"/>
      <c r="H13" s="127">
        <f>IFERROR(SUM(' RENDIMENTO(S) DE 2023'!D7,' RENDIMENTO(S) DE 2023'!I7,' RENDIMENTO(S) DE 2023'!D16,' RENDIMENTO(S) DE 2023'!I16),"")</f>
        <v>0</v>
      </c>
      <c r="I13" s="129">
        <f>IFERROR(SUM(' RENDIMENTO(S) DE 2023'!D28,' RENDIMENTO(S) DE 2023'!I28,' RENDIMENTO(S) DE 2023'!D37,' RENDIMENTO(S) DE 2023'!I37),"")</f>
        <v>0</v>
      </c>
      <c r="J13" s="13"/>
      <c r="K13" s="110"/>
      <c r="L13" s="159"/>
      <c r="P13">
        <v>9</v>
      </c>
    </row>
    <row r="14" spans="1:16" ht="15.75" x14ac:dyDescent="0.25">
      <c r="A14" s="4"/>
      <c r="B14" s="13"/>
      <c r="C14" s="315" t="s">
        <v>0</v>
      </c>
      <c r="D14" s="316"/>
      <c r="E14" s="316"/>
      <c r="F14" s="316"/>
      <c r="G14" s="317"/>
      <c r="H14" s="23">
        <v>0</v>
      </c>
      <c r="I14" s="12">
        <v>0</v>
      </c>
      <c r="J14" s="13"/>
      <c r="K14" s="110"/>
      <c r="L14" s="159"/>
      <c r="P14">
        <v>10</v>
      </c>
    </row>
    <row r="15" spans="1:16" ht="15.75" x14ac:dyDescent="0.25">
      <c r="A15" s="4"/>
      <c r="B15" s="13"/>
      <c r="C15" s="116" t="s">
        <v>68</v>
      </c>
      <c r="D15" s="117"/>
      <c r="E15" s="117"/>
      <c r="F15" s="117"/>
      <c r="G15" s="118"/>
      <c r="H15" s="137">
        <v>0</v>
      </c>
      <c r="I15" s="12">
        <v>0</v>
      </c>
      <c r="J15" s="13"/>
      <c r="K15" s="110"/>
      <c r="L15" s="159"/>
      <c r="P15">
        <v>11</v>
      </c>
    </row>
    <row r="16" spans="1:16" ht="16.5" thickBot="1" x14ac:dyDescent="0.3">
      <c r="A16" s="4"/>
      <c r="B16" s="13"/>
      <c r="C16" s="318" t="s">
        <v>67</v>
      </c>
      <c r="D16" s="319"/>
      <c r="E16" s="319"/>
      <c r="F16" s="319"/>
      <c r="G16" s="320"/>
      <c r="H16" s="138">
        <f>IFERROR(SUM(' RENDIMENTO(S) DE 2023'!D11,' RENDIMENTO(S) DE 2023'!I11,' RENDIMENTO(S) DE 2023'!D20,' RENDIMENTO(S) DE 2023'!I20),"")</f>
        <v>0</v>
      </c>
      <c r="I16" s="139">
        <f>IFERROR(SUM(' RENDIMENTO(S) DE 2023'!D32,' RENDIMENTO(S) DE 2023'!I32,' RENDIMENTO(S) DE 2023'!D41,' RENDIMENTO(S) DE 2023'!I41),"")</f>
        <v>0</v>
      </c>
      <c r="J16" s="13"/>
      <c r="K16" s="110"/>
      <c r="L16" s="159"/>
      <c r="P16">
        <v>12</v>
      </c>
    </row>
    <row r="17" spans="1:25" ht="17.25" thickTop="1" thickBot="1" x14ac:dyDescent="0.3">
      <c r="A17" s="4"/>
      <c r="B17" s="13"/>
      <c r="C17" s="321" t="s">
        <v>69</v>
      </c>
      <c r="D17" s="321"/>
      <c r="E17" s="321"/>
      <c r="F17" s="321"/>
      <c r="G17" s="321"/>
      <c r="H17" s="7">
        <f>SUM(H13:H16)</f>
        <v>0</v>
      </c>
      <c r="I17" s="7">
        <f>SUM(I13:I16)</f>
        <v>0</v>
      </c>
      <c r="J17" s="13"/>
      <c r="K17" s="110"/>
      <c r="L17" s="159"/>
    </row>
    <row r="18" spans="1:25" ht="16.5" thickTop="1" x14ac:dyDescent="0.25">
      <c r="A18" s="4"/>
      <c r="B18" s="13"/>
      <c r="C18" s="338" t="s">
        <v>88</v>
      </c>
      <c r="D18" s="339"/>
      <c r="E18" s="339"/>
      <c r="F18" s="339"/>
      <c r="G18" s="339"/>
      <c r="H18" s="127">
        <f>IFERROR(SUM(' RENDIMENTO(S) DE 2023'!D8:D9,' RENDIMENTO(S) DE 2023'!I8:I9,' RENDIMENTO(S) DE 2023'!D17:D18,' RENDIMENTO(S) DE 2023'!I17:I18),"")</f>
        <v>0</v>
      </c>
      <c r="I18" s="128">
        <f>IFERROR(SUM(' RENDIMENTO(S) DE 2023'!D29:D30,' RENDIMENTO(S) DE 2023'!I29:I30,' RENDIMENTO(S) DE 2023'!D38:D39,' RENDIMENTO(S) DE 2023'!I38:I39)," ")</f>
        <v>0</v>
      </c>
      <c r="J18" s="13"/>
      <c r="K18" s="110"/>
      <c r="L18" s="159"/>
      <c r="N18" s="47">
        <f>H18+H19+H23+H25</f>
        <v>0</v>
      </c>
      <c r="O18" s="47">
        <f>I18+I19+I23+I25</f>
        <v>0</v>
      </c>
    </row>
    <row r="19" spans="1:25" ht="15.75" x14ac:dyDescent="0.25">
      <c r="A19" s="4"/>
      <c r="B19" s="13"/>
      <c r="C19" s="20" t="s">
        <v>8</v>
      </c>
      <c r="D19" s="48" t="s">
        <v>38</v>
      </c>
      <c r="E19" s="52">
        <v>0</v>
      </c>
      <c r="F19" s="66" t="s">
        <v>39</v>
      </c>
      <c r="G19" s="52"/>
      <c r="H19" s="26">
        <f>E19*P37</f>
        <v>0</v>
      </c>
      <c r="I19" s="21">
        <f>G19*P37</f>
        <v>0</v>
      </c>
      <c r="J19" s="13"/>
      <c r="K19" s="110"/>
      <c r="L19" s="159"/>
    </row>
    <row r="20" spans="1:25" ht="15.75" x14ac:dyDescent="0.25">
      <c r="A20" s="4"/>
      <c r="B20" s="13"/>
      <c r="C20" s="20" t="s">
        <v>9</v>
      </c>
      <c r="D20" s="48" t="s">
        <v>38</v>
      </c>
      <c r="E20" s="52">
        <v>0</v>
      </c>
      <c r="F20" s="66" t="s">
        <v>39</v>
      </c>
      <c r="G20" s="52">
        <v>0</v>
      </c>
      <c r="H20" s="25">
        <v>0</v>
      </c>
      <c r="I20" s="25">
        <v>0</v>
      </c>
      <c r="J20" s="13"/>
      <c r="K20" s="110"/>
      <c r="L20" s="159"/>
      <c r="M20" s="86">
        <v>3561.5</v>
      </c>
      <c r="N20" s="87">
        <f>IF(E20*M20&lt;H20,E20*M20,IF(E20*M20&gt;=H20,H20))</f>
        <v>0</v>
      </c>
      <c r="O20" s="87">
        <f>IF(G20*M20&lt;I20,G20*M20,IF(G20*M20&gt;=I20,I20))</f>
        <v>0</v>
      </c>
    </row>
    <row r="21" spans="1:25" ht="15.75" x14ac:dyDescent="0.25">
      <c r="A21" s="4"/>
      <c r="B21" s="13"/>
      <c r="C21" s="20" t="s">
        <v>9</v>
      </c>
      <c r="D21" s="49" t="s">
        <v>49</v>
      </c>
      <c r="E21" s="52">
        <v>0</v>
      </c>
      <c r="F21" s="95" t="s">
        <v>49</v>
      </c>
      <c r="G21" s="52">
        <v>0</v>
      </c>
      <c r="H21" s="25">
        <v>0</v>
      </c>
      <c r="I21" s="25">
        <v>0</v>
      </c>
      <c r="J21" s="13"/>
      <c r="K21" s="110"/>
      <c r="L21" s="159"/>
      <c r="M21" s="88">
        <f>M20</f>
        <v>3561.5</v>
      </c>
      <c r="N21" s="87">
        <f>IF(E21*M21&lt;H21,E21*M21,IF(E21*M21&gt;=H21,H21))</f>
        <v>0</v>
      </c>
      <c r="O21" s="87">
        <f>IF(G21*M21&lt;I21,G21*M21,IF(G21*M21&gt;=I21,I21))</f>
        <v>0</v>
      </c>
    </row>
    <row r="22" spans="1:25" ht="15.75" x14ac:dyDescent="0.25">
      <c r="A22" s="4"/>
      <c r="B22" s="13"/>
      <c r="C22" s="20" t="s">
        <v>9</v>
      </c>
      <c r="D22" s="49" t="s">
        <v>49</v>
      </c>
      <c r="E22" s="52">
        <v>0</v>
      </c>
      <c r="F22" s="95" t="s">
        <v>49</v>
      </c>
      <c r="G22" s="52">
        <v>0</v>
      </c>
      <c r="H22" s="25">
        <v>0</v>
      </c>
      <c r="I22" s="25">
        <v>0</v>
      </c>
      <c r="J22" s="13"/>
      <c r="K22" s="110"/>
      <c r="L22" s="159"/>
      <c r="M22" s="88">
        <f>M20</f>
        <v>3561.5</v>
      </c>
      <c r="N22" s="87">
        <f>IF(E22*M22&lt;H22,E22*M22,IF(E22*M22&gt;=H22,H22))</f>
        <v>0</v>
      </c>
      <c r="O22" s="87">
        <f>IF(G22*M22&lt;I22,G22*M22,IF(G22*M22&gt;=I22,I22))</f>
        <v>0</v>
      </c>
    </row>
    <row r="23" spans="1:25" ht="15.75" x14ac:dyDescent="0.25">
      <c r="A23" s="4"/>
      <c r="B23" s="13"/>
      <c r="C23" s="20" t="s">
        <v>11</v>
      </c>
      <c r="D23" s="24"/>
      <c r="E23" s="24"/>
      <c r="F23" s="24"/>
      <c r="G23" s="24"/>
      <c r="H23" s="25">
        <v>0</v>
      </c>
      <c r="I23" s="11">
        <v>0</v>
      </c>
      <c r="J23" s="13"/>
      <c r="K23" s="110"/>
      <c r="L23" s="159"/>
      <c r="N23" s="87">
        <f>SUM(N20:N22)</f>
        <v>0</v>
      </c>
      <c r="O23" s="87">
        <f>SUM(O20:O22)</f>
        <v>0</v>
      </c>
    </row>
    <row r="24" spans="1:25" ht="0.75" customHeight="1" x14ac:dyDescent="0.25">
      <c r="A24" s="4"/>
      <c r="B24" s="13"/>
      <c r="C24" s="20" t="s">
        <v>73</v>
      </c>
      <c r="D24" s="24"/>
      <c r="E24" s="24"/>
      <c r="F24" s="24"/>
      <c r="G24" s="24"/>
      <c r="H24" s="119">
        <v>0</v>
      </c>
      <c r="I24" s="119">
        <v>0</v>
      </c>
      <c r="J24" s="13"/>
      <c r="K24" s="110"/>
      <c r="L24" s="159"/>
      <c r="N24" s="87"/>
      <c r="O24" s="87"/>
    </row>
    <row r="25" spans="1:25" ht="15.75" x14ac:dyDescent="0.25">
      <c r="A25" s="4"/>
      <c r="B25" s="13"/>
      <c r="C25" s="20" t="s">
        <v>10</v>
      </c>
      <c r="D25" s="24"/>
      <c r="E25" s="24"/>
      <c r="F25" s="24"/>
      <c r="G25" s="24"/>
      <c r="H25" s="25">
        <v>0</v>
      </c>
      <c r="I25" s="11">
        <v>0</v>
      </c>
      <c r="J25" s="13"/>
      <c r="K25" s="110"/>
      <c r="L25" s="159"/>
      <c r="M25" s="89"/>
      <c r="N25" s="90"/>
      <c r="O25" s="90"/>
    </row>
    <row r="26" spans="1:25" ht="15.75" x14ac:dyDescent="0.25">
      <c r="A26" s="4"/>
      <c r="B26" s="13"/>
      <c r="C26" s="30" t="s">
        <v>70</v>
      </c>
      <c r="D26" s="31"/>
      <c r="E26" s="31"/>
      <c r="F26" s="31"/>
      <c r="G26" s="31"/>
      <c r="H26" s="32">
        <f>SUM(H18:H25)</f>
        <v>0</v>
      </c>
      <c r="I26" s="32">
        <f>SUM(I18:I25)</f>
        <v>0</v>
      </c>
      <c r="J26" s="13"/>
      <c r="K26" s="110"/>
      <c r="L26" s="159"/>
      <c r="S26" s="146" t="s">
        <v>75</v>
      </c>
    </row>
    <row r="27" spans="1:25" ht="15.75" x14ac:dyDescent="0.25">
      <c r="A27" s="4"/>
      <c r="B27" s="13"/>
      <c r="C27" s="355" t="s">
        <v>47</v>
      </c>
      <c r="D27" s="356"/>
      <c r="E27" s="356"/>
      <c r="F27" s="357"/>
      <c r="G27" s="53">
        <v>0</v>
      </c>
      <c r="H27" s="22">
        <f>IF(G27&gt;0,G27,IF(G27&lt;=0,0))</f>
        <v>0</v>
      </c>
      <c r="I27" s="131"/>
      <c r="J27" s="13"/>
      <c r="K27" s="110"/>
      <c r="L27" s="159"/>
      <c r="N27" s="109"/>
      <c r="O27" s="103"/>
      <c r="S27" s="148">
        <f>(724*12%)*1</f>
        <v>86.88</v>
      </c>
      <c r="T27" s="147">
        <v>41974</v>
      </c>
    </row>
    <row r="28" spans="1:25" ht="15.75" x14ac:dyDescent="0.25">
      <c r="A28" s="4"/>
      <c r="B28" s="13"/>
      <c r="C28" s="355" t="s">
        <v>48</v>
      </c>
      <c r="D28" s="356"/>
      <c r="E28" s="356"/>
      <c r="F28" s="357"/>
      <c r="G28" s="53">
        <v>0</v>
      </c>
      <c r="H28" s="130"/>
      <c r="I28" s="22">
        <f>IF(G28&gt;0,G28,IF(G28&lt;=0,0))</f>
        <v>0</v>
      </c>
      <c r="J28" s="13"/>
      <c r="K28" s="110"/>
      <c r="L28" s="159"/>
      <c r="S28" s="149">
        <f>(788*12%)*9</f>
        <v>851.04</v>
      </c>
      <c r="T28" s="146" t="s">
        <v>74</v>
      </c>
    </row>
    <row r="29" spans="1:25" ht="15.75" x14ac:dyDescent="0.25">
      <c r="A29" s="4"/>
      <c r="B29" s="13"/>
      <c r="C29" s="20" t="s">
        <v>12</v>
      </c>
      <c r="D29" s="24"/>
      <c r="E29" s="24"/>
      <c r="F29" s="24"/>
      <c r="G29" s="24"/>
      <c r="H29" s="119">
        <f>IFERROR(SUM(' RENDIMENTO(S) DE 2023'!D10,' RENDIMENTO(S) DE 2023'!I10,' RENDIMENTO(S) DE 2023'!D19,' RENDIMENTO(S) DE 2023'!I19),"")</f>
        <v>0</v>
      </c>
      <c r="I29" s="129">
        <f>IFERROR(SUM(' RENDIMENTO(S) DE 2023'!D31,' RENDIMENTO(S) DE 2023'!I31,' RENDIMENTO(S) DE 2023'!D40,' RENDIMENTO(S) DE 2023'!I40),"")</f>
        <v>0</v>
      </c>
      <c r="J29" s="13"/>
      <c r="K29" s="110"/>
      <c r="L29" s="159"/>
      <c r="S29" s="149">
        <f>(788*8.8%)*2</f>
        <v>138.68800000000002</v>
      </c>
      <c r="T29" s="103" t="s">
        <v>77</v>
      </c>
    </row>
    <row r="30" spans="1:25" ht="15.75" x14ac:dyDescent="0.25">
      <c r="A30" s="4"/>
      <c r="B30" s="13"/>
      <c r="C30" s="358" t="s">
        <v>2</v>
      </c>
      <c r="D30" s="319"/>
      <c r="E30" s="319"/>
      <c r="F30" s="359"/>
      <c r="G30" s="191">
        <v>44926</v>
      </c>
      <c r="H30" s="23">
        <v>0</v>
      </c>
      <c r="I30" s="12">
        <v>0</v>
      </c>
      <c r="J30" s="13"/>
      <c r="K30" s="110"/>
      <c r="L30" s="159"/>
      <c r="S30">
        <v>83.59</v>
      </c>
      <c r="T30" s="103" t="s">
        <v>76</v>
      </c>
      <c r="X30">
        <f>(724*12%)/3</f>
        <v>28.959999999999997</v>
      </c>
      <c r="Y30">
        <f>(788*12%)/3</f>
        <v>31.52</v>
      </c>
    </row>
    <row r="31" spans="1:25" ht="15.75" x14ac:dyDescent="0.25">
      <c r="A31" s="4"/>
      <c r="B31" s="13"/>
      <c r="C31" s="358" t="s">
        <v>2</v>
      </c>
      <c r="D31" s="319"/>
      <c r="E31" s="319"/>
      <c r="F31" s="359"/>
      <c r="G31" s="192">
        <v>45291</v>
      </c>
      <c r="H31" s="23">
        <v>0</v>
      </c>
      <c r="I31" s="12">
        <v>0</v>
      </c>
      <c r="J31" s="13"/>
      <c r="K31" s="110"/>
      <c r="L31" s="159"/>
      <c r="S31" s="150">
        <f>SUM(S27:S30)</f>
        <v>1160.1979999999999</v>
      </c>
      <c r="X31" s="148">
        <f>(778*8.8%)/3</f>
        <v>22.821333333333339</v>
      </c>
    </row>
    <row r="32" spans="1:25" ht="15.75" x14ac:dyDescent="0.25">
      <c r="A32" s="4"/>
      <c r="B32" s="13"/>
      <c r="C32" s="358" t="s">
        <v>5</v>
      </c>
      <c r="D32" s="319"/>
      <c r="E32" s="319"/>
      <c r="F32" s="359"/>
      <c r="G32" s="193">
        <f>G30</f>
        <v>44926</v>
      </c>
      <c r="H32" s="23">
        <v>0</v>
      </c>
      <c r="I32" s="12">
        <v>0</v>
      </c>
      <c r="J32" s="13"/>
      <c r="K32" s="110"/>
      <c r="L32" s="159"/>
      <c r="N32" s="101">
        <f>IF(H35&lt;=0,0,IF(H35&gt;0,H35))</f>
        <v>0</v>
      </c>
      <c r="O32" s="10"/>
    </row>
    <row r="33" spans="1:16" ht="15.75" x14ac:dyDescent="0.25">
      <c r="A33" s="4"/>
      <c r="B33" s="13"/>
      <c r="C33" s="358" t="s">
        <v>5</v>
      </c>
      <c r="D33" s="319"/>
      <c r="E33" s="319"/>
      <c r="F33" s="359"/>
      <c r="G33" s="194">
        <f>G31</f>
        <v>45291</v>
      </c>
      <c r="H33" s="23">
        <v>0</v>
      </c>
      <c r="I33" s="12">
        <v>0</v>
      </c>
      <c r="J33" s="13"/>
      <c r="K33" s="110"/>
      <c r="L33" s="159"/>
      <c r="N33" s="10"/>
      <c r="O33" s="10"/>
    </row>
    <row r="34" spans="1:16" ht="16.5" thickBot="1" x14ac:dyDescent="0.3">
      <c r="A34" s="4"/>
      <c r="B34" s="13"/>
      <c r="C34" s="190" t="s">
        <v>96</v>
      </c>
      <c r="D34" s="187"/>
      <c r="E34" s="187"/>
      <c r="F34" s="187"/>
      <c r="G34" s="195">
        <v>45291</v>
      </c>
      <c r="H34" s="188">
        <v>0</v>
      </c>
      <c r="I34" s="189">
        <v>0</v>
      </c>
      <c r="J34" s="13"/>
      <c r="K34" s="110"/>
      <c r="L34" s="159"/>
      <c r="N34" s="10"/>
      <c r="O34" s="10"/>
    </row>
    <row r="35" spans="1:16" ht="17.25" thickTop="1" thickBot="1" x14ac:dyDescent="0.3">
      <c r="A35" s="4"/>
      <c r="B35" s="13"/>
      <c r="C35" s="321">
        <v>3</v>
      </c>
      <c r="D35" s="321"/>
      <c r="E35" s="321"/>
      <c r="F35" s="321"/>
      <c r="G35" s="321"/>
      <c r="H35" s="7">
        <f>H31+H32-H30-H33</f>
        <v>0</v>
      </c>
      <c r="I35" s="7">
        <f>I31+I32-I30-I33</f>
        <v>0</v>
      </c>
      <c r="J35" s="13"/>
      <c r="K35" s="110"/>
      <c r="L35" s="159"/>
      <c r="N35" s="10"/>
      <c r="O35" s="10"/>
    </row>
    <row r="36" spans="1:16" ht="9.75" customHeight="1" thickTop="1" thickBot="1" x14ac:dyDescent="0.25">
      <c r="A36" s="4"/>
      <c r="B36" s="13"/>
      <c r="C36" s="13"/>
      <c r="D36" s="13"/>
      <c r="E36" s="13"/>
      <c r="F36" s="13"/>
      <c r="G36" s="13"/>
      <c r="H36" s="18"/>
      <c r="I36" s="13"/>
      <c r="J36" s="13"/>
      <c r="K36" s="110"/>
      <c r="L36" s="159"/>
      <c r="N36" s="10"/>
      <c r="O36" s="10"/>
    </row>
    <row r="37" spans="1:16" ht="15" customHeight="1" thickTop="1" thickBot="1" x14ac:dyDescent="0.3">
      <c r="A37" s="4"/>
      <c r="B37" s="13"/>
      <c r="C37" s="360" t="s">
        <v>44</v>
      </c>
      <c r="D37" s="361"/>
      <c r="E37" s="361"/>
      <c r="F37" s="361"/>
      <c r="G37" s="361"/>
      <c r="H37" s="362"/>
      <c r="I37" s="27" t="str">
        <f>IF(N9=2," ",IF(N9=1,H17+I17+I35-H26-H27-H29-I26-I28-I29-H35))</f>
        <v xml:space="preserve"> </v>
      </c>
      <c r="J37" s="13"/>
      <c r="K37" s="110"/>
      <c r="L37" s="159"/>
      <c r="N37" s="38" t="s">
        <v>25</v>
      </c>
      <c r="O37" s="38"/>
      <c r="P37" s="91">
        <v>2275.08</v>
      </c>
    </row>
    <row r="38" spans="1:16" s="3" customFormat="1" ht="17.25" thickTop="1" thickBot="1" x14ac:dyDescent="0.3">
      <c r="A38" s="5"/>
      <c r="B38" s="15"/>
      <c r="C38" s="309" t="s">
        <v>45</v>
      </c>
      <c r="D38" s="310"/>
      <c r="E38" s="310"/>
      <c r="F38" s="310"/>
      <c r="G38" s="311"/>
      <c r="H38" s="8">
        <f>IF($N$9=2,$H$17-H26-H27-H29-$H$35,IF($N$9=1,0))</f>
        <v>0</v>
      </c>
      <c r="I38" s="8">
        <f>IF($N$9=2,$I$17-I26-I27-I29-$I$35,IF($N$9=1,0))</f>
        <v>0</v>
      </c>
      <c r="J38" s="15"/>
      <c r="K38" s="111"/>
      <c r="L38" s="160"/>
      <c r="N38" s="305" t="s">
        <v>14</v>
      </c>
      <c r="O38" s="39"/>
    </row>
    <row r="39" spans="1:16" ht="7.5" customHeight="1" thickTop="1" thickBot="1" x14ac:dyDescent="0.25">
      <c r="A39" s="4"/>
      <c r="B39" s="13"/>
      <c r="C39" s="13"/>
      <c r="D39" s="13"/>
      <c r="E39" s="13"/>
      <c r="F39" s="13"/>
      <c r="G39" s="13"/>
      <c r="H39" s="18"/>
      <c r="I39" s="13"/>
      <c r="J39" s="13"/>
      <c r="K39" s="110"/>
      <c r="L39" s="159"/>
      <c r="N39" s="305"/>
      <c r="O39" s="10"/>
    </row>
    <row r="40" spans="1:16" ht="17.25" thickTop="1" thickBot="1" x14ac:dyDescent="0.3">
      <c r="A40" s="4"/>
      <c r="B40" s="13"/>
      <c r="C40" s="312" t="s">
        <v>17</v>
      </c>
      <c r="D40" s="313"/>
      <c r="E40" s="313"/>
      <c r="F40" s="313"/>
      <c r="G40" s="313"/>
      <c r="H40" s="313"/>
      <c r="I40" s="314"/>
      <c r="J40" s="13"/>
      <c r="K40" s="110"/>
      <c r="L40" s="159"/>
      <c r="M40" s="65">
        <v>0.2</v>
      </c>
      <c r="N40" s="94">
        <v>16754.34</v>
      </c>
      <c r="O40" s="40" t="s">
        <v>15</v>
      </c>
    </row>
    <row r="41" spans="1:16" ht="17.25" thickTop="1" thickBot="1" x14ac:dyDescent="0.3">
      <c r="A41" s="4"/>
      <c r="B41" s="13"/>
      <c r="C41" s="322" t="s">
        <v>13</v>
      </c>
      <c r="D41" s="323"/>
      <c r="E41" s="323"/>
      <c r="F41" s="324"/>
      <c r="G41" s="42" t="s">
        <v>19</v>
      </c>
      <c r="H41" s="36" t="s">
        <v>18</v>
      </c>
      <c r="I41" s="37" t="s">
        <v>18</v>
      </c>
      <c r="J41" s="13"/>
      <c r="K41" s="110"/>
      <c r="L41" s="159"/>
      <c r="N41" s="45" t="b">
        <v>1</v>
      </c>
      <c r="O41" s="45" t="b">
        <v>1</v>
      </c>
    </row>
    <row r="42" spans="1:16" ht="17.25" thickTop="1" thickBot="1" x14ac:dyDescent="0.3">
      <c r="A42" s="4"/>
      <c r="B42" s="13"/>
      <c r="C42" s="325"/>
      <c r="D42" s="326"/>
      <c r="E42" s="326"/>
      <c r="F42" s="327"/>
      <c r="G42" s="41">
        <f>N40</f>
        <v>16754.34</v>
      </c>
      <c r="H42" s="34">
        <f>IF(N42&gt;N40,N40,IF(N42&lt;N40,N42,))</f>
        <v>0</v>
      </c>
      <c r="I42" s="34">
        <f>IF(O42&gt;N40,N40,IF(O42&lt;N40,O42,))</f>
        <v>0</v>
      </c>
      <c r="J42" s="13"/>
      <c r="K42" s="110"/>
      <c r="L42" s="159"/>
      <c r="N42" s="93">
        <f>IF(N41=TRUE,H13*M40,IF(N41=FALSE,0))</f>
        <v>0</v>
      </c>
      <c r="O42" s="46">
        <f>IF(O41=TRUE,I13*M40,IF(O41=FALSE,0))</f>
        <v>0</v>
      </c>
      <c r="P42" s="92">
        <f>IF(G42&gt;=(H13+I13)*M40,(H13+I13)*M40,IF(G42&lt;(H13+I13)*M40,G42))</f>
        <v>0</v>
      </c>
    </row>
    <row r="43" spans="1:16" ht="6" customHeight="1" thickTop="1" thickBot="1" x14ac:dyDescent="0.3">
      <c r="A43" s="4"/>
      <c r="B43" s="13"/>
      <c r="C43" s="33"/>
      <c r="D43" s="33"/>
      <c r="E43" s="33"/>
      <c r="F43" s="33"/>
      <c r="G43" s="33"/>
      <c r="H43" s="28"/>
      <c r="I43" s="28"/>
      <c r="J43" s="13"/>
      <c r="K43" s="110"/>
      <c r="L43" s="159"/>
      <c r="N43" s="35"/>
      <c r="O43" s="35"/>
    </row>
    <row r="44" spans="1:16" ht="17.25" thickTop="1" thickBot="1" x14ac:dyDescent="0.3">
      <c r="A44" s="4"/>
      <c r="B44" s="13"/>
      <c r="C44" s="363" t="s">
        <v>44</v>
      </c>
      <c r="D44" s="364"/>
      <c r="E44" s="364"/>
      <c r="F44" s="364"/>
      <c r="G44" s="364"/>
      <c r="H44" s="365"/>
      <c r="I44" s="27" t="str">
        <f>IF(N9=2," ",IF(N9=1,H17-H35-H29-I29-I35+I17-P42))</f>
        <v xml:space="preserve"> </v>
      </c>
      <c r="J44" s="13"/>
      <c r="K44" s="110"/>
      <c r="L44" s="159"/>
      <c r="M44" s="104">
        <v>0</v>
      </c>
      <c r="N44" s="104">
        <v>0</v>
      </c>
      <c r="O44" s="152">
        <v>0</v>
      </c>
      <c r="P44" s="105">
        <v>0</v>
      </c>
    </row>
    <row r="45" spans="1:16" ht="17.25" thickTop="1" thickBot="1" x14ac:dyDescent="0.3">
      <c r="A45" s="4"/>
      <c r="B45" s="13"/>
      <c r="C45" s="309" t="s">
        <v>45</v>
      </c>
      <c r="D45" s="310"/>
      <c r="E45" s="310"/>
      <c r="F45" s="310"/>
      <c r="G45" s="311"/>
      <c r="H45" s="8">
        <f>IF($N$9=2,$H$17-$H$35-H42-H29,IF($N$9=1,0))</f>
        <v>0</v>
      </c>
      <c r="I45" s="8">
        <f>IF($N$9=2,$I$17-$I$35-I42-I29,IF($N$9=1,0))</f>
        <v>0</v>
      </c>
      <c r="J45" s="13"/>
      <c r="K45" s="110"/>
      <c r="L45" s="159"/>
      <c r="M45" s="104">
        <v>24512.92</v>
      </c>
      <c r="N45" s="104">
        <v>33919.800000000003</v>
      </c>
      <c r="O45" s="152">
        <v>7.4999999999999997E-2</v>
      </c>
      <c r="P45" s="105">
        <v>1838.39</v>
      </c>
    </row>
    <row r="46" spans="1:16" s="2" customFormat="1" ht="15" customHeight="1" thickTop="1" x14ac:dyDescent="0.2">
      <c r="A46" s="6"/>
      <c r="B46" s="29"/>
      <c r="C46" s="351" t="s">
        <v>46</v>
      </c>
      <c r="D46" s="351"/>
      <c r="E46" s="351"/>
      <c r="F46" s="351"/>
      <c r="G46" s="351"/>
      <c r="H46" s="351"/>
      <c r="I46" s="351"/>
      <c r="J46" s="16"/>
      <c r="K46" s="112"/>
      <c r="L46" s="161"/>
      <c r="M46" s="151">
        <f>N45+0.01</f>
        <v>33919.810000000005</v>
      </c>
      <c r="N46" s="106">
        <v>45012.6</v>
      </c>
      <c r="O46" s="152">
        <v>0.15</v>
      </c>
      <c r="P46" s="105">
        <v>4382.38</v>
      </c>
    </row>
    <row r="47" spans="1:16" ht="14.25" customHeight="1" x14ac:dyDescent="0.2">
      <c r="A47" s="4"/>
      <c r="B47" s="13"/>
      <c r="C47" s="350" t="s">
        <v>7</v>
      </c>
      <c r="D47" s="350"/>
      <c r="E47" s="350"/>
      <c r="F47" s="350"/>
      <c r="G47" s="350"/>
      <c r="H47" s="350"/>
      <c r="I47" s="350"/>
      <c r="J47" s="16"/>
      <c r="K47" s="112"/>
      <c r="L47" s="161"/>
      <c r="M47" s="151">
        <f t="shared" ref="M47:M48" si="0">N46+0.01</f>
        <v>45012.61</v>
      </c>
      <c r="N47" s="106">
        <v>55976.160000000003</v>
      </c>
      <c r="O47" s="152">
        <v>0.22500000000000001</v>
      </c>
      <c r="P47" s="106">
        <v>7758.32</v>
      </c>
    </row>
    <row r="48" spans="1:16" ht="11.25" customHeight="1" x14ac:dyDescent="0.2">
      <c r="A48" s="4"/>
      <c r="B48" s="13"/>
      <c r="C48" s="366" t="s">
        <v>34</v>
      </c>
      <c r="D48" s="366"/>
      <c r="E48" s="366"/>
      <c r="F48" s="366"/>
      <c r="G48" s="366"/>
      <c r="H48" s="366"/>
      <c r="I48" s="366"/>
      <c r="J48" s="16"/>
      <c r="K48" s="112"/>
      <c r="L48" s="161"/>
      <c r="M48" s="151">
        <f t="shared" si="0"/>
        <v>55976.170000000006</v>
      </c>
      <c r="N48" s="153">
        <v>9999999999.9899998</v>
      </c>
      <c r="O48" s="152">
        <v>0.27500000000000002</v>
      </c>
      <c r="P48" s="106">
        <v>10557.13</v>
      </c>
    </row>
    <row r="49" spans="1:17" x14ac:dyDescent="0.2">
      <c r="A49" s="4"/>
      <c r="B49" s="13"/>
      <c r="C49" s="366"/>
      <c r="D49" s="366"/>
      <c r="E49" s="366"/>
      <c r="F49" s="366"/>
      <c r="G49" s="366"/>
      <c r="H49" s="366"/>
      <c r="I49" s="366"/>
      <c r="J49" s="13"/>
      <c r="K49" s="110"/>
      <c r="L49" s="159"/>
    </row>
    <row r="50" spans="1:17" ht="6.75" customHeight="1" x14ac:dyDescent="0.2">
      <c r="A50" s="4"/>
      <c r="B50" s="13"/>
      <c r="C50" s="366"/>
      <c r="D50" s="366"/>
      <c r="E50" s="366"/>
      <c r="F50" s="366"/>
      <c r="G50" s="366"/>
      <c r="H50" s="366"/>
      <c r="I50" s="366"/>
      <c r="J50" s="13"/>
      <c r="K50" s="110"/>
      <c r="L50" s="159"/>
    </row>
    <row r="51" spans="1:17" x14ac:dyDescent="0.2">
      <c r="A51" s="4"/>
      <c r="B51" s="13"/>
      <c r="C51" s="60" t="s">
        <v>35</v>
      </c>
      <c r="D51" s="58"/>
      <c r="E51" s="58"/>
      <c r="F51" s="58"/>
      <c r="G51" s="143" t="str">
        <f>AJUDA!B10</f>
        <v>V11/2024</v>
      </c>
      <c r="H51" s="144">
        <f>AJUDA!D10</f>
        <v>45384</v>
      </c>
      <c r="I51" s="59"/>
      <c r="J51" s="13"/>
      <c r="K51" s="110"/>
      <c r="L51" s="159"/>
    </row>
    <row r="52" spans="1:17" ht="16.5" customHeight="1" thickBot="1" x14ac:dyDescent="0.3">
      <c r="A52" s="4"/>
      <c r="B52" s="13"/>
      <c r="C52" s="376" t="s">
        <v>111</v>
      </c>
      <c r="D52" s="377"/>
      <c r="E52" s="377"/>
      <c r="F52" s="377"/>
      <c r="G52" s="377"/>
      <c r="H52" s="377"/>
      <c r="I52" s="377"/>
      <c r="J52" s="13"/>
      <c r="K52" s="110"/>
      <c r="L52" s="159"/>
    </row>
    <row r="53" spans="1:17" ht="13.5" thickTop="1" x14ac:dyDescent="0.2">
      <c r="B53" s="13"/>
      <c r="C53" s="373" t="s">
        <v>23</v>
      </c>
      <c r="D53" s="374"/>
      <c r="E53" s="374"/>
      <c r="F53" s="374"/>
      <c r="G53" s="374"/>
      <c r="H53" s="374"/>
      <c r="I53" s="375"/>
      <c r="J53" s="13"/>
      <c r="K53" s="110"/>
      <c r="L53" s="159"/>
    </row>
    <row r="54" spans="1:17" x14ac:dyDescent="0.2">
      <c r="B54" s="13"/>
      <c r="C54" s="367"/>
      <c r="D54" s="368"/>
      <c r="E54" s="368"/>
      <c r="F54" s="369"/>
      <c r="G54" s="48" t="s">
        <v>22</v>
      </c>
      <c r="H54" s="49" t="s">
        <v>81</v>
      </c>
      <c r="I54" s="81" t="s">
        <v>82</v>
      </c>
      <c r="J54" s="13"/>
      <c r="K54" s="110"/>
      <c r="L54" s="159"/>
      <c r="Q54" s="81" t="s">
        <v>82</v>
      </c>
    </row>
    <row r="55" spans="1:17" x14ac:dyDescent="0.2">
      <c r="B55" s="13"/>
      <c r="C55" s="370" t="s">
        <v>20</v>
      </c>
      <c r="D55" s="371"/>
      <c r="E55" s="371"/>
      <c r="F55" s="372"/>
      <c r="G55" s="172">
        <f>IF(H13+I13-N18-N23-O18-O23&lt;0,0,IF(H13+I13-N18-N23-O18-O23&gt;=0,H13+I13-N18-N23-O18-O23))</f>
        <v>0</v>
      </c>
      <c r="H55" s="168">
        <f>IF(P55&gt;$H$24,P55-$H$24,IF(P55=0,0))</f>
        <v>0</v>
      </c>
      <c r="I55" s="170">
        <f>IF(H55=0,$H$24+Q55,0)</f>
        <v>0</v>
      </c>
      <c r="J55" s="13"/>
      <c r="K55" s="110"/>
      <c r="L55" s="159"/>
      <c r="M55" s="154">
        <f>VLOOKUP(G55,$M$44:$P$49,3)</f>
        <v>0</v>
      </c>
      <c r="N55" s="155">
        <f>VLOOKUP(M55,$O$44:$P$48,2)</f>
        <v>0</v>
      </c>
      <c r="O55" s="156">
        <f>G55*M55-N55</f>
        <v>0</v>
      </c>
      <c r="P55" s="168">
        <f>IF(O55&gt;=$H$29,O55-$H$29,IF(O55&lt;$H$29,0))</f>
        <v>0</v>
      </c>
      <c r="Q55" s="170">
        <f>IF(O55&lt;$H$29,$H$29-O55,IF(O55&gt;=$H$29,0))</f>
        <v>0</v>
      </c>
    </row>
    <row r="56" spans="1:17" x14ac:dyDescent="0.2">
      <c r="B56" s="13"/>
      <c r="C56" s="370" t="s">
        <v>42</v>
      </c>
      <c r="D56" s="371"/>
      <c r="E56" s="371"/>
      <c r="F56" s="372"/>
      <c r="G56" s="172">
        <f>IF($H$13-$H$26+$N$23&lt;0,0,IF($H$13-$H$26+$N$23&gt;=0,$H$13-$N$18-$N$23))</f>
        <v>0</v>
      </c>
      <c r="H56" s="168">
        <f>IF(P56&gt;$H$24,P56-$H$24,IF(P56=0,0))</f>
        <v>0</v>
      </c>
      <c r="I56" s="170">
        <f>IF(H56=0,$H$24+Q56,0)</f>
        <v>0</v>
      </c>
      <c r="J56" s="13"/>
      <c r="K56" s="110"/>
      <c r="L56" s="159"/>
      <c r="M56" s="154">
        <f>VLOOKUP(G56,$M$44:$P$48,3)</f>
        <v>0</v>
      </c>
      <c r="N56" s="155">
        <f>VLOOKUP(M56,$O$44:$P$48,2)</f>
        <v>0</v>
      </c>
      <c r="O56" s="156">
        <f>G56*M56-N56</f>
        <v>0</v>
      </c>
      <c r="P56" s="168">
        <f>IF(O56&gt;=$H$29,O56-$H$29,IF(O56&lt;$H$29,0))</f>
        <v>0</v>
      </c>
      <c r="Q56" s="170">
        <f>IF(O56&lt;$H$29,$H$29-O56,IF(O56&gt;=$H$29,0))</f>
        <v>0</v>
      </c>
    </row>
    <row r="57" spans="1:17" ht="13.5" thickBot="1" x14ac:dyDescent="0.25">
      <c r="B57" s="13"/>
      <c r="C57" s="378" t="s">
        <v>43</v>
      </c>
      <c r="D57" s="379"/>
      <c r="E57" s="379"/>
      <c r="F57" s="380"/>
      <c r="G57" s="173">
        <f>IF($I$13-$I$26+$O$23&lt;0,0,IF($I$13-$I$26+$O$23&gt;=0,$I$13-$O$18-$O$23))</f>
        <v>0</v>
      </c>
      <c r="H57" s="169">
        <f>IF(O57&gt;=$I$29:$I$29,O57-$I$29,IF(O57&lt;$I$29,0))</f>
        <v>0</v>
      </c>
      <c r="I57" s="171">
        <f>IF(O57&lt;$I$29,$I$29-O57,IF(O57&gt;=$I$29,0))</f>
        <v>0</v>
      </c>
      <c r="J57" s="13"/>
      <c r="K57" s="110"/>
      <c r="L57" s="159"/>
      <c r="M57" s="154">
        <f>VLOOKUP(G57,$M$44:$P$48,3)</f>
        <v>0</v>
      </c>
      <c r="N57" s="155">
        <f>VLOOKUP(M57,$O$44:$P$48,2)</f>
        <v>0</v>
      </c>
      <c r="O57" s="156">
        <f>G57*M57-N57</f>
        <v>0</v>
      </c>
      <c r="P57" s="168">
        <f>IF(O57&gt;=$I$29,O57-$I$29,IF(O57&lt;$I$29,0))</f>
        <v>0</v>
      </c>
      <c r="Q57" s="171">
        <f>IF(O57&lt;$I$29,$I$29-O57,IF(O57&gt;=$I$29,0))</f>
        <v>0</v>
      </c>
    </row>
    <row r="58" spans="1:17" ht="6.75" customHeight="1" thickTop="1" thickBot="1" x14ac:dyDescent="0.25">
      <c r="B58" s="13"/>
      <c r="C58" s="79"/>
      <c r="D58" s="79"/>
      <c r="E58" s="79"/>
      <c r="F58" s="79"/>
      <c r="G58" s="80"/>
      <c r="H58" s="18"/>
      <c r="I58" s="18"/>
      <c r="J58" s="13"/>
      <c r="K58" s="110"/>
      <c r="L58" s="159"/>
      <c r="N58" s="44"/>
      <c r="O58" s="43"/>
      <c r="P58" s="47"/>
    </row>
    <row r="59" spans="1:17" ht="13.5" thickTop="1" x14ac:dyDescent="0.2">
      <c r="B59" s="13"/>
      <c r="C59" s="352" t="s">
        <v>24</v>
      </c>
      <c r="D59" s="353"/>
      <c r="E59" s="353"/>
      <c r="F59" s="353"/>
      <c r="G59" s="353"/>
      <c r="H59" s="353"/>
      <c r="I59" s="354"/>
      <c r="J59" s="13"/>
      <c r="K59" s="110"/>
      <c r="L59" s="159"/>
    </row>
    <row r="60" spans="1:17" x14ac:dyDescent="0.2">
      <c r="B60" s="13"/>
      <c r="C60" s="381"/>
      <c r="D60" s="382"/>
      <c r="E60" s="382"/>
      <c r="F60" s="383"/>
      <c r="G60" s="48" t="s">
        <v>22</v>
      </c>
      <c r="H60" s="49" t="s">
        <v>81</v>
      </c>
      <c r="I60" s="81" t="s">
        <v>82</v>
      </c>
      <c r="J60" s="13"/>
      <c r="K60" s="110"/>
      <c r="L60" s="159"/>
      <c r="P60" s="175" t="s">
        <v>81</v>
      </c>
      <c r="Q60" s="81" t="s">
        <v>82</v>
      </c>
    </row>
    <row r="61" spans="1:17" x14ac:dyDescent="0.2">
      <c r="B61" s="13"/>
      <c r="C61" s="370" t="s">
        <v>21</v>
      </c>
      <c r="D61" s="371"/>
      <c r="E61" s="371"/>
      <c r="F61" s="372"/>
      <c r="G61" s="172">
        <f>H13+I13-P42</f>
        <v>0</v>
      </c>
      <c r="H61" s="167">
        <f>P61</f>
        <v>0</v>
      </c>
      <c r="I61" s="82">
        <f>IF(O61&lt;$H$29,$H$29-O61,IF(O61&gt;=$H$29,0))</f>
        <v>0</v>
      </c>
      <c r="J61" s="13"/>
      <c r="K61" s="110"/>
      <c r="L61" s="159"/>
      <c r="M61" s="154">
        <f>VLOOKUP(G61,$M$44:$P$48,3)</f>
        <v>0</v>
      </c>
      <c r="N61" s="155">
        <f>VLOOKUP(M61,$O$44:$P$48,2)</f>
        <v>0</v>
      </c>
      <c r="O61" s="156">
        <f>G61*M61-N61</f>
        <v>0</v>
      </c>
      <c r="P61" s="51">
        <f>IF(O61&gt;=$H$29,O61-$H$29,IF(O61&lt;$H$29,0))</f>
        <v>0</v>
      </c>
      <c r="Q61" s="82">
        <f>IF(O61&lt;$H$29,$H$29-O61,IF(O61&gt;=$H$29,0))</f>
        <v>0</v>
      </c>
    </row>
    <row r="62" spans="1:17" x14ac:dyDescent="0.2">
      <c r="B62" s="13"/>
      <c r="C62" s="370" t="s">
        <v>42</v>
      </c>
      <c r="D62" s="371"/>
      <c r="E62" s="371"/>
      <c r="F62" s="372"/>
      <c r="G62" s="172">
        <f>H13-H42</f>
        <v>0</v>
      </c>
      <c r="H62" s="167">
        <f>P62</f>
        <v>0</v>
      </c>
      <c r="I62" s="82">
        <f>IF(O62&lt;$H$29,$H$29-O62,IF(O62&gt;=$H$29,0))</f>
        <v>0</v>
      </c>
      <c r="J62" s="13"/>
      <c r="K62" s="110"/>
      <c r="L62" s="159"/>
      <c r="M62" s="154">
        <f>VLOOKUP(G62,$M$44:$P$48,3)</f>
        <v>0</v>
      </c>
      <c r="N62" s="155">
        <f>VLOOKUP(M62,$O$44:$P$48,2)</f>
        <v>0</v>
      </c>
      <c r="O62" s="156">
        <f>G62*M62-N62</f>
        <v>0</v>
      </c>
      <c r="P62" s="51">
        <f>IF(O62&gt;=$H$29,O62-$H$29,IF(O62&lt;$H$29,0))</f>
        <v>0</v>
      </c>
      <c r="Q62" s="82">
        <f>IF(O62&lt;$H$29,$H$29-O62,IF(O62&gt;=$H$29,0))</f>
        <v>0</v>
      </c>
    </row>
    <row r="63" spans="1:17" ht="13.5" thickBot="1" x14ac:dyDescent="0.25">
      <c r="B63" s="13"/>
      <c r="C63" s="378" t="s">
        <v>43</v>
      </c>
      <c r="D63" s="379"/>
      <c r="E63" s="379"/>
      <c r="F63" s="380"/>
      <c r="G63" s="173">
        <f>I13-I42</f>
        <v>0</v>
      </c>
      <c r="H63" s="174">
        <f>P63</f>
        <v>0</v>
      </c>
      <c r="I63" s="84">
        <f>IF(O63&lt;$I$29,$I$29-O63,IF(O63&gt;=$I$29,0))</f>
        <v>0</v>
      </c>
      <c r="J63" s="13"/>
      <c r="K63" s="110"/>
      <c r="L63" s="159"/>
      <c r="M63" s="154">
        <f>VLOOKUP(G63,$M$44:$P$48,3)</f>
        <v>0</v>
      </c>
      <c r="N63" s="155">
        <f>VLOOKUP(M63,$O$44:$P$48,2)</f>
        <v>0</v>
      </c>
      <c r="O63" s="156">
        <f>G63*M63-N63</f>
        <v>0</v>
      </c>
      <c r="P63" s="83">
        <f>IF(O63&gt;=$I$29,O63-$I$29,IF(O63&lt;$I$29,0))</f>
        <v>0</v>
      </c>
      <c r="Q63" s="84">
        <f>IF(O63&lt;$I$29,$I$29-O63,IF(O63&gt;=$I$29,0))</f>
        <v>0</v>
      </c>
    </row>
    <row r="64" spans="1:17" ht="13.5" thickTop="1" x14ac:dyDescent="0.2">
      <c r="B64" s="13"/>
      <c r="C64" s="13"/>
      <c r="D64" s="13"/>
      <c r="E64" s="13"/>
      <c r="F64" s="13"/>
      <c r="G64" s="13"/>
      <c r="H64" s="18"/>
      <c r="I64" s="13"/>
      <c r="J64" s="85">
        <v>0</v>
      </c>
      <c r="K64" s="113"/>
      <c r="L64" s="162"/>
    </row>
    <row r="65" spans="2:12" x14ac:dyDescent="0.2">
      <c r="B65" s="13"/>
      <c r="C65" s="13"/>
      <c r="D65" s="13"/>
      <c r="E65" s="13"/>
      <c r="F65" s="13"/>
      <c r="G65" s="13"/>
      <c r="H65" s="18"/>
      <c r="I65" s="13"/>
      <c r="J65" s="13"/>
      <c r="K65" s="110"/>
      <c r="L65" s="159"/>
    </row>
  </sheetData>
  <sheetProtection algorithmName="SHA-512" hashValue="GhuP+J95aHB8nUw6Nv5os5FoENKYkRV2wZMUwfe/g1NufN38OW3FC3S6Lqcu1I3/0ICmYMyhZsVFClRaNyWMEA==" saltValue="/hMcv1qBUzISFvbRIOLe8Q==" spinCount="100000" sheet="1" formatCells="0" formatColumns="0" formatRows="0" selectLockedCells="1"/>
  <dataConsolidate/>
  <mergeCells count="41">
    <mergeCell ref="C52:I52"/>
    <mergeCell ref="C63:F63"/>
    <mergeCell ref="C57:F57"/>
    <mergeCell ref="C60:F60"/>
    <mergeCell ref="C61:F61"/>
    <mergeCell ref="C62:F62"/>
    <mergeCell ref="C47:I47"/>
    <mergeCell ref="C46:I46"/>
    <mergeCell ref="C59:I59"/>
    <mergeCell ref="C27:F27"/>
    <mergeCell ref="C28:F28"/>
    <mergeCell ref="C30:F30"/>
    <mergeCell ref="C31:F31"/>
    <mergeCell ref="C32:F32"/>
    <mergeCell ref="C33:F33"/>
    <mergeCell ref="C37:H37"/>
    <mergeCell ref="C44:H44"/>
    <mergeCell ref="C48:I50"/>
    <mergeCell ref="C54:F54"/>
    <mergeCell ref="C55:F55"/>
    <mergeCell ref="C56:F56"/>
    <mergeCell ref="C53:I53"/>
    <mergeCell ref="C1:I1"/>
    <mergeCell ref="C2:I2"/>
    <mergeCell ref="C38:G38"/>
    <mergeCell ref="C18:G18"/>
    <mergeCell ref="C35:G35"/>
    <mergeCell ref="C13:G13"/>
    <mergeCell ref="G4:I4"/>
    <mergeCell ref="G6:I6"/>
    <mergeCell ref="H7:I7"/>
    <mergeCell ref="H5:I5"/>
    <mergeCell ref="N38:N39"/>
    <mergeCell ref="C10:I10"/>
    <mergeCell ref="C45:G45"/>
    <mergeCell ref="C40:I40"/>
    <mergeCell ref="C14:G14"/>
    <mergeCell ref="C16:G16"/>
    <mergeCell ref="C17:G17"/>
    <mergeCell ref="C41:F42"/>
    <mergeCell ref="C11:G12"/>
  </mergeCells>
  <phoneticPr fontId="2" type="noConversion"/>
  <dataValidations xWindow="303" yWindow="528" count="11">
    <dataValidation allowBlank="1" showInputMessage="1" showErrorMessage="1" promptTitle="LIMITE MÁXIMO DE DEDUÇÃO" prompt="LIMITE MÁXIMO DE DEDUÇÃO POR DEPENDENTE" sqref="M20:M22"/>
    <dataValidation type="list" allowBlank="1" showInputMessage="1" showErrorMessage="1" promptTitle="NÚMERO DEPEPENTE" prompt="INFORME A QUANTIDADE DE DEPENDENTES, QUE FARÁ PARTE DA SUA DECLARAÇÃO." sqref="E19 G19">
      <formula1>$P$4:$P$16</formula1>
    </dataValidation>
    <dataValidation type="list" allowBlank="1" showInputMessage="1" showErrorMessage="1" promptTitle="NÚMERO DEPEPENTE" prompt="INFORME A QUANTIDADE DE DEPENDENTES, QUE FARÁ PARTE DA SUA DECLARAÇÃO." sqref="E20:E22 G20:G22">
      <formula1>$P$4:$P$5</formula1>
    </dataValidation>
    <dataValidation allowBlank="1" showInputMessage="1" showErrorMessage="1" promptTitle="DESPESAS MÉDICAS" prompt="Informar o total das despesas médicas (gasto anual) - sua e de seus dependentes" sqref="I23"/>
    <dataValidation allowBlank="1" showInputMessage="1" showErrorMessage="1" promptTitle="DESPESAS MÉDICAS" prompt="Informar o total das despesas médicas _x000a_ - Com o Declarante_x000a_ - Com os Dependentes Legais._x000a__x000a_Obs:- Somente com recibos." sqref="H23"/>
    <dataValidation allowBlank="1" showInputMessage="1" showErrorMessage="1" promptTitle="DEDUÇÕES DESPESAS COM INSTRUÇÃO" prompt=" -  Informe o total  pago com a instrução deste dependente;_x000a__x000a_ - O sistema realizará o cálculo de acordo com o limite máximo permitido na legislação." sqref="I21:I22"/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" sqref="I20"/>
    <dataValidation type="custom" allowBlank="1" showInputMessage="1" showErrorMessage="1" errorTitle="TETO MÁXIMO" error="GOVERNO RETIROU ABATIMENTO DA DOMESTICA PARA 2019" promptTitle="2019 não permitida dedução" prompt="Governo retirou para 2019 abatimento da doméstica." sqref="H24">
      <formula1>H24&lt;=N27</formula1>
    </dataValidation>
    <dataValidation type="custom" allowBlank="1" showInputMessage="1" showErrorMessage="1" errorTitle="TETO MÁXIMO" error="TETO MÁXIMO PREVISTO PELA LEGISLAÇÃO - R$ 1.200,32" promptTitle="2019 não permitida dedução" prompt="_x000a_Governo retirou para 2019 abatimento da doméstica" sqref="I24">
      <formula1>I24&lt;=N27</formula1>
    </dataValidation>
    <dataValidation type="custom" allowBlank="1" showInputMessage="1" showErrorMessage="1" errorTitle="\\\" promptTitle="variação patrimonial negativa" prompt="_x000a_" sqref="I37">
      <formula1>IF(I37&lt;0,"variação patrimonial negativa")</formula1>
    </dataValidation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Limite Máximo r$ 3.561,50_x000a_" sqref="H20:H22"/>
  </dataValidations>
  <hyperlinks>
    <hyperlink ref="C52" r:id="rId1"/>
  </hyperlinks>
  <pageMargins left="0.78740157480314965" right="0.78740157480314965" top="0.98425196850393704" bottom="0.98425196850393704" header="0.51181102362204722" footer="0.51181102362204722"/>
  <pageSetup paperSize="9" scale="7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19050</xdr:rowOff>
                  </from>
                  <to>
                    <xdr:col>2</xdr:col>
                    <xdr:colOff>1695450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114300</xdr:rowOff>
                  </from>
                  <to>
                    <xdr:col>2</xdr:col>
                    <xdr:colOff>1676400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0"/>
  <sheetViews>
    <sheetView topLeftCell="A22" workbookViewId="0">
      <selection activeCell="D57" sqref="D57"/>
    </sheetView>
  </sheetViews>
  <sheetFormatPr defaultRowHeight="12.75" x14ac:dyDescent="0.2"/>
  <cols>
    <col min="1" max="1" width="11.140625" bestFit="1" customWidth="1"/>
    <col min="2" max="2" width="38.140625" customWidth="1"/>
    <col min="3" max="4" width="17.140625" customWidth="1"/>
    <col min="5" max="5" width="16" customWidth="1"/>
  </cols>
  <sheetData>
    <row r="1" spans="1:5" ht="13.5" thickBot="1" x14ac:dyDescent="0.25">
      <c r="A1" s="202" t="s">
        <v>115</v>
      </c>
      <c r="B1" s="203" t="s">
        <v>65</v>
      </c>
      <c r="C1" s="203" t="s">
        <v>116</v>
      </c>
      <c r="D1" s="220" t="s">
        <v>134</v>
      </c>
      <c r="E1" s="204" t="s">
        <v>117</v>
      </c>
    </row>
    <row r="2" spans="1:5" x14ac:dyDescent="0.2">
      <c r="A2" s="210"/>
      <c r="B2" s="210"/>
      <c r="C2" s="210"/>
      <c r="D2" s="210"/>
      <c r="E2" s="211"/>
    </row>
    <row r="3" spans="1:5" x14ac:dyDescent="0.2">
      <c r="A3" s="212"/>
      <c r="B3" s="213"/>
      <c r="C3" s="212"/>
      <c r="D3" s="221"/>
      <c r="E3" s="211"/>
    </row>
    <row r="4" spans="1:5" x14ac:dyDescent="0.2">
      <c r="A4" s="212"/>
      <c r="B4" s="213"/>
      <c r="C4" s="212"/>
      <c r="D4" s="221"/>
      <c r="E4" s="211"/>
    </row>
    <row r="5" spans="1:5" x14ac:dyDescent="0.2">
      <c r="A5" s="212"/>
      <c r="B5" s="213"/>
      <c r="C5" s="212"/>
      <c r="D5" s="221"/>
      <c r="E5" s="211"/>
    </row>
    <row r="6" spans="1:5" x14ac:dyDescent="0.2">
      <c r="A6" s="212"/>
      <c r="B6" s="213"/>
      <c r="C6" s="212"/>
      <c r="D6" s="221"/>
      <c r="E6" s="211"/>
    </row>
    <row r="7" spans="1:5" x14ac:dyDescent="0.2">
      <c r="A7" s="212"/>
      <c r="B7" s="213"/>
      <c r="C7" s="212"/>
      <c r="D7" s="221"/>
      <c r="E7" s="211"/>
    </row>
    <row r="8" spans="1:5" x14ac:dyDescent="0.2">
      <c r="A8" s="212"/>
      <c r="B8" s="213"/>
      <c r="C8" s="212"/>
      <c r="D8" s="221"/>
      <c r="E8" s="211"/>
    </row>
    <row r="9" spans="1:5" x14ac:dyDescent="0.2">
      <c r="A9" s="212"/>
      <c r="B9" s="213"/>
      <c r="C9" s="212"/>
      <c r="D9" s="221"/>
      <c r="E9" s="211"/>
    </row>
    <row r="10" spans="1:5" ht="13.5" thickBot="1" x14ac:dyDescent="0.25">
      <c r="A10" s="214"/>
      <c r="B10" s="215"/>
      <c r="C10" s="214"/>
      <c r="D10" s="222"/>
      <c r="E10" s="211"/>
    </row>
    <row r="11" spans="1:5" ht="13.5" thickBot="1" x14ac:dyDescent="0.25">
      <c r="A11" s="384" t="s">
        <v>118</v>
      </c>
      <c r="B11" s="385"/>
      <c r="C11" s="385"/>
      <c r="D11" s="218"/>
      <c r="E11" s="205">
        <f>SUM(E2:E10)</f>
        <v>0</v>
      </c>
    </row>
    <row r="12" spans="1:5" ht="13.5" thickBot="1" x14ac:dyDescent="0.25"/>
    <row r="13" spans="1:5" ht="13.5" thickBot="1" x14ac:dyDescent="0.25">
      <c r="A13" s="202" t="s">
        <v>115</v>
      </c>
      <c r="B13" s="203" t="s">
        <v>65</v>
      </c>
      <c r="C13" s="203" t="s">
        <v>116</v>
      </c>
      <c r="D13" s="220" t="s">
        <v>134</v>
      </c>
      <c r="E13" s="204" t="s">
        <v>117</v>
      </c>
    </row>
    <row r="14" spans="1:5" x14ac:dyDescent="0.2">
      <c r="A14" s="210"/>
      <c r="B14" s="210"/>
      <c r="C14" s="210"/>
      <c r="D14" s="210"/>
      <c r="E14" s="211"/>
    </row>
    <row r="15" spans="1:5" x14ac:dyDescent="0.2">
      <c r="A15" s="212"/>
      <c r="B15" s="213"/>
      <c r="C15" s="212"/>
      <c r="D15" s="221"/>
      <c r="E15" s="211"/>
    </row>
    <row r="16" spans="1:5" x14ac:dyDescent="0.2">
      <c r="A16" s="212"/>
      <c r="B16" s="213"/>
      <c r="C16" s="212"/>
      <c r="D16" s="221"/>
      <c r="E16" s="211"/>
    </row>
    <row r="17" spans="1:5" x14ac:dyDescent="0.2">
      <c r="A17" s="212"/>
      <c r="B17" s="213"/>
      <c r="C17" s="212"/>
      <c r="D17" s="221"/>
      <c r="E17" s="211"/>
    </row>
    <row r="18" spans="1:5" x14ac:dyDescent="0.2">
      <c r="A18" s="212"/>
      <c r="B18" s="213"/>
      <c r="C18" s="212"/>
      <c r="D18" s="221"/>
      <c r="E18" s="211"/>
    </row>
    <row r="19" spans="1:5" x14ac:dyDescent="0.2">
      <c r="A19" s="212"/>
      <c r="B19" s="213"/>
      <c r="C19" s="212"/>
      <c r="D19" s="221"/>
      <c r="E19" s="211"/>
    </row>
    <row r="20" spans="1:5" x14ac:dyDescent="0.2">
      <c r="A20" s="212"/>
      <c r="B20" s="213"/>
      <c r="C20" s="212"/>
      <c r="D20" s="221"/>
      <c r="E20" s="211"/>
    </row>
    <row r="21" spans="1:5" x14ac:dyDescent="0.2">
      <c r="A21" s="212"/>
      <c r="B21" s="213"/>
      <c r="C21" s="212"/>
      <c r="D21" s="221"/>
      <c r="E21" s="211"/>
    </row>
    <row r="22" spans="1:5" ht="13.5" thickBot="1" x14ac:dyDescent="0.25">
      <c r="A22" s="214"/>
      <c r="B22" s="215"/>
      <c r="C22" s="214"/>
      <c r="D22" s="222"/>
      <c r="E22" s="211"/>
    </row>
    <row r="23" spans="1:5" ht="13.5" thickBot="1" x14ac:dyDescent="0.25">
      <c r="A23" s="386" t="s">
        <v>118</v>
      </c>
      <c r="B23" s="387"/>
      <c r="C23" s="387"/>
      <c r="D23" s="219"/>
      <c r="E23" s="207">
        <f>SUM(E14:E22)</f>
        <v>0</v>
      </c>
    </row>
    <row r="24" spans="1:5" ht="13.5" thickBot="1" x14ac:dyDescent="0.25"/>
    <row r="25" spans="1:5" ht="13.5" thickBot="1" x14ac:dyDescent="0.25">
      <c r="A25" s="202" t="s">
        <v>115</v>
      </c>
      <c r="B25" s="203" t="s">
        <v>65</v>
      </c>
      <c r="C25" s="203" t="s">
        <v>116</v>
      </c>
      <c r="D25" s="220" t="s">
        <v>134</v>
      </c>
      <c r="E25" s="204" t="s">
        <v>117</v>
      </c>
    </row>
    <row r="26" spans="1:5" x14ac:dyDescent="0.2">
      <c r="A26" s="210"/>
      <c r="B26" s="210"/>
      <c r="C26" s="210"/>
      <c r="D26" s="210"/>
      <c r="E26" s="211"/>
    </row>
    <row r="27" spans="1:5" x14ac:dyDescent="0.2">
      <c r="A27" s="212"/>
      <c r="B27" s="213"/>
      <c r="C27" s="212"/>
      <c r="D27" s="221"/>
      <c r="E27" s="211"/>
    </row>
    <row r="28" spans="1:5" x14ac:dyDescent="0.2">
      <c r="A28" s="212"/>
      <c r="B28" s="213"/>
      <c r="C28" s="212"/>
      <c r="D28" s="221"/>
      <c r="E28" s="211"/>
    </row>
    <row r="29" spans="1:5" x14ac:dyDescent="0.2">
      <c r="A29" s="212"/>
      <c r="B29" s="213"/>
      <c r="C29" s="212"/>
      <c r="D29" s="221"/>
      <c r="E29" s="211"/>
    </row>
    <row r="30" spans="1:5" x14ac:dyDescent="0.2">
      <c r="A30" s="212"/>
      <c r="B30" s="213"/>
      <c r="C30" s="212"/>
      <c r="D30" s="221"/>
      <c r="E30" s="211"/>
    </row>
    <row r="31" spans="1:5" x14ac:dyDescent="0.2">
      <c r="A31" s="212"/>
      <c r="B31" s="213"/>
      <c r="C31" s="212"/>
      <c r="D31" s="221"/>
      <c r="E31" s="211"/>
    </row>
    <row r="32" spans="1:5" x14ac:dyDescent="0.2">
      <c r="A32" s="212"/>
      <c r="B32" s="213"/>
      <c r="C32" s="212"/>
      <c r="D32" s="221"/>
      <c r="E32" s="211"/>
    </row>
    <row r="33" spans="1:5" x14ac:dyDescent="0.2">
      <c r="A33" s="212"/>
      <c r="B33" s="213"/>
      <c r="C33" s="212"/>
      <c r="D33" s="221"/>
      <c r="E33" s="211"/>
    </row>
    <row r="34" spans="1:5" ht="13.5" thickBot="1" x14ac:dyDescent="0.25">
      <c r="A34" s="214"/>
      <c r="B34" s="215"/>
      <c r="C34" s="214"/>
      <c r="D34" s="222"/>
      <c r="E34" s="211"/>
    </row>
    <row r="35" spans="1:5" ht="13.5" thickBot="1" x14ac:dyDescent="0.25">
      <c r="A35" s="384" t="s">
        <v>118</v>
      </c>
      <c r="B35" s="385"/>
      <c r="C35" s="385"/>
      <c r="D35" s="218"/>
      <c r="E35" s="205">
        <f>SUM(E26:E34)</f>
        <v>0</v>
      </c>
    </row>
    <row r="36" spans="1:5" ht="13.5" thickBot="1" x14ac:dyDescent="0.25"/>
    <row r="37" spans="1:5" ht="13.5" thickBot="1" x14ac:dyDescent="0.25">
      <c r="A37" s="202" t="s">
        <v>115</v>
      </c>
      <c r="B37" s="203" t="s">
        <v>65</v>
      </c>
      <c r="C37" s="203" t="s">
        <v>116</v>
      </c>
      <c r="D37" s="220" t="s">
        <v>134</v>
      </c>
      <c r="E37" s="204" t="s">
        <v>117</v>
      </c>
    </row>
    <row r="38" spans="1:5" x14ac:dyDescent="0.2">
      <c r="A38" s="210"/>
      <c r="B38" s="210"/>
      <c r="C38" s="210"/>
      <c r="D38" s="210"/>
      <c r="E38" s="211"/>
    </row>
    <row r="39" spans="1:5" x14ac:dyDescent="0.2">
      <c r="A39" s="212"/>
      <c r="B39" s="213"/>
      <c r="C39" s="212"/>
      <c r="D39" s="221"/>
      <c r="E39" s="211"/>
    </row>
    <row r="40" spans="1:5" x14ac:dyDescent="0.2">
      <c r="A40" s="212"/>
      <c r="B40" s="213"/>
      <c r="C40" s="212"/>
      <c r="D40" s="221"/>
      <c r="E40" s="211"/>
    </row>
    <row r="41" spans="1:5" x14ac:dyDescent="0.2">
      <c r="A41" s="212"/>
      <c r="B41" s="213"/>
      <c r="C41" s="212"/>
      <c r="D41" s="221"/>
      <c r="E41" s="211"/>
    </row>
    <row r="42" spans="1:5" x14ac:dyDescent="0.2">
      <c r="A42" s="212"/>
      <c r="B42" s="213"/>
      <c r="C42" s="212"/>
      <c r="D42" s="221"/>
      <c r="E42" s="211"/>
    </row>
    <row r="43" spans="1:5" x14ac:dyDescent="0.2">
      <c r="A43" s="212"/>
      <c r="B43" s="213"/>
      <c r="C43" s="212"/>
      <c r="D43" s="221"/>
      <c r="E43" s="211"/>
    </row>
    <row r="44" spans="1:5" x14ac:dyDescent="0.2">
      <c r="A44" s="212"/>
      <c r="B44" s="213"/>
      <c r="C44" s="212"/>
      <c r="D44" s="221"/>
      <c r="E44" s="211"/>
    </row>
    <row r="45" spans="1:5" x14ac:dyDescent="0.2">
      <c r="A45" s="212"/>
      <c r="B45" s="213"/>
      <c r="C45" s="212"/>
      <c r="D45" s="221"/>
      <c r="E45" s="211"/>
    </row>
    <row r="46" spans="1:5" ht="13.5" thickBot="1" x14ac:dyDescent="0.25">
      <c r="A46" s="214"/>
      <c r="B46" s="215"/>
      <c r="C46" s="214"/>
      <c r="D46" s="222"/>
      <c r="E46" s="211"/>
    </row>
    <row r="47" spans="1:5" ht="13.5" thickBot="1" x14ac:dyDescent="0.25">
      <c r="A47" s="384" t="s">
        <v>118</v>
      </c>
      <c r="B47" s="385"/>
      <c r="C47" s="385"/>
      <c r="D47" s="218"/>
      <c r="E47" s="205">
        <f>SUM(E38:E46)</f>
        <v>0</v>
      </c>
    </row>
    <row r="49" spans="1:5" ht="13.5" thickBot="1" x14ac:dyDescent="0.25"/>
    <row r="50" spans="1:5" ht="13.5" thickBot="1" x14ac:dyDescent="0.25">
      <c r="A50" s="388" t="s">
        <v>122</v>
      </c>
      <c r="B50" s="389"/>
      <c r="C50" s="389"/>
      <c r="D50" s="209"/>
      <c r="E50" s="206">
        <f>E11+E23+E35+E47</f>
        <v>0</v>
      </c>
    </row>
  </sheetData>
  <sheetProtection algorithmName="SHA-512" hashValue="vXcUSH01/L6hecKaUwZZ9Nf+HdfASfzXEdNv4nw0xMqLJH0kNlAgk0lqRaoQZUARLXeLVAOugBc0V0ofrJ3JHg==" saltValue="vziXy9CSZIPxF9WVEFEhcQ==" spinCount="100000" sheet="1" objects="1" scenarios="1"/>
  <mergeCells count="5">
    <mergeCell ref="A11:C11"/>
    <mergeCell ref="A23:C23"/>
    <mergeCell ref="A35:C35"/>
    <mergeCell ref="A47:C47"/>
    <mergeCell ref="A50:C50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0"/>
  <sheetViews>
    <sheetView workbookViewId="0">
      <selection activeCell="G46" sqref="G46"/>
    </sheetView>
  </sheetViews>
  <sheetFormatPr defaultRowHeight="12.75" x14ac:dyDescent="0.2"/>
  <cols>
    <col min="1" max="1" width="11.140625" bestFit="1" customWidth="1"/>
    <col min="2" max="2" width="38.140625" customWidth="1"/>
    <col min="3" max="3" width="17.140625" customWidth="1"/>
    <col min="4" max="4" width="16" customWidth="1"/>
  </cols>
  <sheetData>
    <row r="1" spans="1:4" ht="13.5" thickBot="1" x14ac:dyDescent="0.25">
      <c r="A1" s="202" t="s">
        <v>115</v>
      </c>
      <c r="B1" s="203" t="s">
        <v>124</v>
      </c>
      <c r="C1" s="203" t="s">
        <v>116</v>
      </c>
      <c r="D1" s="204" t="s">
        <v>117</v>
      </c>
    </row>
    <row r="2" spans="1:4" x14ac:dyDescent="0.2">
      <c r="A2" s="210"/>
      <c r="B2" s="210"/>
      <c r="C2" s="210"/>
      <c r="D2" s="211"/>
    </row>
    <row r="3" spans="1:4" x14ac:dyDescent="0.2">
      <c r="A3" s="212"/>
      <c r="B3" s="213"/>
      <c r="C3" s="212"/>
      <c r="D3" s="211"/>
    </row>
    <row r="4" spans="1:4" x14ac:dyDescent="0.2">
      <c r="A4" s="212"/>
      <c r="B4" s="213"/>
      <c r="C4" s="212"/>
      <c r="D4" s="211"/>
    </row>
    <row r="5" spans="1:4" x14ac:dyDescent="0.2">
      <c r="A5" s="212"/>
      <c r="B5" s="213"/>
      <c r="C5" s="212"/>
      <c r="D5" s="211"/>
    </row>
    <row r="6" spans="1:4" x14ac:dyDescent="0.2">
      <c r="A6" s="212"/>
      <c r="B6" s="213"/>
      <c r="C6" s="212"/>
      <c r="D6" s="211"/>
    </row>
    <row r="7" spans="1:4" x14ac:dyDescent="0.2">
      <c r="A7" s="212"/>
      <c r="B7" s="213"/>
      <c r="C7" s="212"/>
      <c r="D7" s="211"/>
    </row>
    <row r="8" spans="1:4" x14ac:dyDescent="0.2">
      <c r="A8" s="212"/>
      <c r="B8" s="213"/>
      <c r="C8" s="212"/>
      <c r="D8" s="211"/>
    </row>
    <row r="9" spans="1:4" x14ac:dyDescent="0.2">
      <c r="A9" s="212"/>
      <c r="B9" s="213"/>
      <c r="C9" s="212"/>
      <c r="D9" s="211"/>
    </row>
    <row r="10" spans="1:4" ht="13.5" thickBot="1" x14ac:dyDescent="0.25">
      <c r="A10" s="214"/>
      <c r="B10" s="215"/>
      <c r="C10" s="214"/>
      <c r="D10" s="211"/>
    </row>
    <row r="11" spans="1:4" ht="13.5" thickBot="1" x14ac:dyDescent="0.25">
      <c r="A11" s="384" t="s">
        <v>118</v>
      </c>
      <c r="B11" s="385"/>
      <c r="C11" s="385"/>
      <c r="D11" s="205">
        <f>SUM(D2:D10)</f>
        <v>0</v>
      </c>
    </row>
    <row r="12" spans="1:4" ht="13.5" thickBot="1" x14ac:dyDescent="0.25"/>
    <row r="13" spans="1:4" ht="13.5" thickBot="1" x14ac:dyDescent="0.25">
      <c r="A13" s="202" t="s">
        <v>115</v>
      </c>
      <c r="B13" s="203" t="s">
        <v>124</v>
      </c>
      <c r="C13" s="203" t="s">
        <v>116</v>
      </c>
      <c r="D13" s="204" t="s">
        <v>117</v>
      </c>
    </row>
    <row r="14" spans="1:4" x14ac:dyDescent="0.2">
      <c r="A14" s="210"/>
      <c r="B14" s="210"/>
      <c r="C14" s="210"/>
      <c r="D14" s="211"/>
    </row>
    <row r="15" spans="1:4" x14ac:dyDescent="0.2">
      <c r="A15" s="212"/>
      <c r="B15" s="213"/>
      <c r="C15" s="212"/>
      <c r="D15" s="211"/>
    </row>
    <row r="16" spans="1:4" x14ac:dyDescent="0.2">
      <c r="A16" s="212"/>
      <c r="B16" s="213"/>
      <c r="C16" s="212"/>
      <c r="D16" s="211"/>
    </row>
    <row r="17" spans="1:4" x14ac:dyDescent="0.2">
      <c r="A17" s="212"/>
      <c r="B17" s="213"/>
      <c r="C17" s="212"/>
      <c r="D17" s="211"/>
    </row>
    <row r="18" spans="1:4" x14ac:dyDescent="0.2">
      <c r="A18" s="212"/>
      <c r="B18" s="213"/>
      <c r="C18" s="212"/>
      <c r="D18" s="211"/>
    </row>
    <row r="19" spans="1:4" x14ac:dyDescent="0.2">
      <c r="A19" s="212"/>
      <c r="B19" s="213"/>
      <c r="C19" s="212"/>
      <c r="D19" s="211"/>
    </row>
    <row r="20" spans="1:4" x14ac:dyDescent="0.2">
      <c r="A20" s="212"/>
      <c r="B20" s="213"/>
      <c r="C20" s="212"/>
      <c r="D20" s="211"/>
    </row>
    <row r="21" spans="1:4" x14ac:dyDescent="0.2">
      <c r="A21" s="212"/>
      <c r="B21" s="213"/>
      <c r="C21" s="212"/>
      <c r="D21" s="211"/>
    </row>
    <row r="22" spans="1:4" ht="13.5" thickBot="1" x14ac:dyDescent="0.25">
      <c r="A22" s="214"/>
      <c r="B22" s="215"/>
      <c r="C22" s="214"/>
      <c r="D22" s="211"/>
    </row>
    <row r="23" spans="1:4" ht="13.5" thickBot="1" x14ac:dyDescent="0.25">
      <c r="A23" s="386" t="s">
        <v>118</v>
      </c>
      <c r="B23" s="387"/>
      <c r="C23" s="387"/>
      <c r="D23" s="207">
        <f>SUM(D14:D22)</f>
        <v>0</v>
      </c>
    </row>
    <row r="24" spans="1:4" ht="13.5" thickBot="1" x14ac:dyDescent="0.25"/>
    <row r="25" spans="1:4" ht="13.5" thickBot="1" x14ac:dyDescent="0.25">
      <c r="A25" s="202" t="s">
        <v>115</v>
      </c>
      <c r="B25" s="203" t="s">
        <v>124</v>
      </c>
      <c r="C25" s="203" t="s">
        <v>116</v>
      </c>
      <c r="D25" s="204" t="s">
        <v>117</v>
      </c>
    </row>
    <row r="26" spans="1:4" x14ac:dyDescent="0.2">
      <c r="A26" s="210"/>
      <c r="B26" s="210"/>
      <c r="C26" s="210"/>
      <c r="D26" s="211"/>
    </row>
    <row r="27" spans="1:4" x14ac:dyDescent="0.2">
      <c r="A27" s="212"/>
      <c r="B27" s="213"/>
      <c r="C27" s="212"/>
      <c r="D27" s="211"/>
    </row>
    <row r="28" spans="1:4" x14ac:dyDescent="0.2">
      <c r="A28" s="212"/>
      <c r="B28" s="213"/>
      <c r="C28" s="212"/>
      <c r="D28" s="211"/>
    </row>
    <row r="29" spans="1:4" x14ac:dyDescent="0.2">
      <c r="A29" s="212"/>
      <c r="B29" s="213"/>
      <c r="C29" s="212"/>
      <c r="D29" s="211"/>
    </row>
    <row r="30" spans="1:4" x14ac:dyDescent="0.2">
      <c r="A30" s="212"/>
      <c r="B30" s="213"/>
      <c r="C30" s="212"/>
      <c r="D30" s="211"/>
    </row>
    <row r="31" spans="1:4" x14ac:dyDescent="0.2">
      <c r="A31" s="212"/>
      <c r="B31" s="213"/>
      <c r="C31" s="212"/>
      <c r="D31" s="211"/>
    </row>
    <row r="32" spans="1:4" x14ac:dyDescent="0.2">
      <c r="A32" s="212"/>
      <c r="B32" s="213"/>
      <c r="C32" s="212"/>
      <c r="D32" s="211"/>
    </row>
    <row r="33" spans="1:4" x14ac:dyDescent="0.2">
      <c r="A33" s="212"/>
      <c r="B33" s="213"/>
      <c r="C33" s="212"/>
      <c r="D33" s="211"/>
    </row>
    <row r="34" spans="1:4" ht="13.5" thickBot="1" x14ac:dyDescent="0.25">
      <c r="A34" s="214"/>
      <c r="B34" s="215"/>
      <c r="C34" s="214"/>
      <c r="D34" s="211"/>
    </row>
    <row r="35" spans="1:4" ht="13.5" thickBot="1" x14ac:dyDescent="0.25">
      <c r="A35" s="384" t="s">
        <v>118</v>
      </c>
      <c r="B35" s="385"/>
      <c r="C35" s="385"/>
      <c r="D35" s="205">
        <f>SUM(D26:D34)</f>
        <v>0</v>
      </c>
    </row>
    <row r="36" spans="1:4" ht="13.5" thickBot="1" x14ac:dyDescent="0.25"/>
    <row r="37" spans="1:4" ht="13.5" thickBot="1" x14ac:dyDescent="0.25">
      <c r="A37" s="202" t="s">
        <v>115</v>
      </c>
      <c r="B37" s="203" t="s">
        <v>124</v>
      </c>
      <c r="C37" s="203" t="s">
        <v>116</v>
      </c>
      <c r="D37" s="204" t="s">
        <v>117</v>
      </c>
    </row>
    <row r="38" spans="1:4" x14ac:dyDescent="0.2">
      <c r="A38" s="210"/>
      <c r="B38" s="210"/>
      <c r="C38" s="210"/>
      <c r="D38" s="211"/>
    </row>
    <row r="39" spans="1:4" x14ac:dyDescent="0.2">
      <c r="A39" s="212"/>
      <c r="B39" s="213"/>
      <c r="C39" s="212"/>
      <c r="D39" s="211"/>
    </row>
    <row r="40" spans="1:4" x14ac:dyDescent="0.2">
      <c r="A40" s="212"/>
      <c r="B40" s="213"/>
      <c r="C40" s="212"/>
      <c r="D40" s="211"/>
    </row>
    <row r="41" spans="1:4" x14ac:dyDescent="0.2">
      <c r="A41" s="212"/>
      <c r="B41" s="213"/>
      <c r="C41" s="212"/>
      <c r="D41" s="211"/>
    </row>
    <row r="42" spans="1:4" x14ac:dyDescent="0.2">
      <c r="A42" s="212"/>
      <c r="B42" s="213"/>
      <c r="C42" s="212"/>
      <c r="D42" s="211"/>
    </row>
    <row r="43" spans="1:4" x14ac:dyDescent="0.2">
      <c r="A43" s="212"/>
      <c r="B43" s="213"/>
      <c r="C43" s="212"/>
      <c r="D43" s="211"/>
    </row>
    <row r="44" spans="1:4" x14ac:dyDescent="0.2">
      <c r="A44" s="212"/>
      <c r="B44" s="213"/>
      <c r="C44" s="212"/>
      <c r="D44" s="211"/>
    </row>
    <row r="45" spans="1:4" x14ac:dyDescent="0.2">
      <c r="A45" s="212"/>
      <c r="B45" s="213"/>
      <c r="C45" s="212"/>
      <c r="D45" s="211"/>
    </row>
    <row r="46" spans="1:4" ht="13.5" thickBot="1" x14ac:dyDescent="0.25">
      <c r="A46" s="214"/>
      <c r="B46" s="215"/>
      <c r="C46" s="214"/>
      <c r="D46" s="211"/>
    </row>
    <row r="47" spans="1:4" ht="13.5" thickBot="1" x14ac:dyDescent="0.25">
      <c r="A47" s="384" t="s">
        <v>118</v>
      </c>
      <c r="B47" s="385"/>
      <c r="C47" s="385"/>
      <c r="D47" s="205">
        <f>SUM(D38:D46)</f>
        <v>0</v>
      </c>
    </row>
    <row r="49" spans="1:4" ht="13.5" thickBot="1" x14ac:dyDescent="0.25"/>
    <row r="50" spans="1:4" ht="13.5" thickBot="1" x14ac:dyDescent="0.25">
      <c r="A50" s="388" t="s">
        <v>122</v>
      </c>
      <c r="B50" s="389"/>
      <c r="C50" s="389"/>
      <c r="D50" s="206">
        <f>D11+D23+D35+D47</f>
        <v>0</v>
      </c>
    </row>
  </sheetData>
  <sheetProtection algorithmName="SHA-512" hashValue="IDPvuXOlsBnukoGbIUfJkT1PjYz5+2EVhfhTxEiqpFFUb1DquEPChYz+ju7XN5Vm2vw6bs9tAe7k2gufkj1Xew==" saltValue="mrDGwdHNxit7kjgriZV2SA==" spinCount="100000" sheet="1" objects="1" scenarios="1"/>
  <mergeCells count="5">
    <mergeCell ref="A11:C11"/>
    <mergeCell ref="A23:C23"/>
    <mergeCell ref="A35:C35"/>
    <mergeCell ref="A47:C47"/>
    <mergeCell ref="A50:C50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7"/>
  <sheetViews>
    <sheetView topLeftCell="A4" workbookViewId="0">
      <selection activeCell="A2" sqref="A2:D56"/>
    </sheetView>
  </sheetViews>
  <sheetFormatPr defaultRowHeight="12.75" x14ac:dyDescent="0.2"/>
  <cols>
    <col min="1" max="1" width="9.85546875" customWidth="1"/>
    <col min="2" max="2" width="37.28515625" customWidth="1"/>
    <col min="3" max="3" width="13.85546875" customWidth="1"/>
    <col min="4" max="4" width="17.42578125" customWidth="1"/>
  </cols>
  <sheetData>
    <row r="1" spans="1:4" x14ac:dyDescent="0.2">
      <c r="A1" s="201" t="s">
        <v>115</v>
      </c>
      <c r="B1" s="201" t="s">
        <v>119</v>
      </c>
      <c r="C1" s="201" t="s">
        <v>120</v>
      </c>
      <c r="D1" s="201" t="s">
        <v>121</v>
      </c>
    </row>
    <row r="2" spans="1:4" x14ac:dyDescent="0.2">
      <c r="A2" s="212"/>
      <c r="B2" s="212"/>
      <c r="C2" s="212"/>
      <c r="D2" s="216">
        <v>0</v>
      </c>
    </row>
    <row r="3" spans="1:4" x14ac:dyDescent="0.2">
      <c r="A3" s="212"/>
      <c r="B3" s="212"/>
      <c r="C3" s="212"/>
      <c r="D3" s="216">
        <v>0</v>
      </c>
    </row>
    <row r="4" spans="1:4" x14ac:dyDescent="0.2">
      <c r="A4" s="212"/>
      <c r="B4" s="212"/>
      <c r="C4" s="212"/>
      <c r="D4" s="216">
        <v>0</v>
      </c>
    </row>
    <row r="5" spans="1:4" x14ac:dyDescent="0.2">
      <c r="A5" s="212"/>
      <c r="B5" s="212"/>
      <c r="C5" s="212"/>
      <c r="D5" s="216">
        <v>0</v>
      </c>
    </row>
    <row r="6" spans="1:4" x14ac:dyDescent="0.2">
      <c r="A6" s="212"/>
      <c r="B6" s="212"/>
      <c r="C6" s="212"/>
      <c r="D6" s="216">
        <v>0</v>
      </c>
    </row>
    <row r="7" spans="1:4" x14ac:dyDescent="0.2">
      <c r="A7" s="212"/>
      <c r="B7" s="212"/>
      <c r="C7" s="212"/>
      <c r="D7" s="216">
        <v>0</v>
      </c>
    </row>
    <row r="8" spans="1:4" x14ac:dyDescent="0.2">
      <c r="A8" s="212"/>
      <c r="B8" s="212"/>
      <c r="C8" s="212"/>
      <c r="D8" s="216">
        <v>0</v>
      </c>
    </row>
    <row r="9" spans="1:4" x14ac:dyDescent="0.2">
      <c r="A9" s="212"/>
      <c r="B9" s="212"/>
      <c r="C9" s="212"/>
      <c r="D9" s="216">
        <v>0</v>
      </c>
    </row>
    <row r="10" spans="1:4" x14ac:dyDescent="0.2">
      <c r="A10" s="212"/>
      <c r="B10" s="212"/>
      <c r="C10" s="212"/>
      <c r="D10" s="216">
        <v>0</v>
      </c>
    </row>
    <row r="11" spans="1:4" x14ac:dyDescent="0.2">
      <c r="A11" s="212"/>
      <c r="B11" s="212"/>
      <c r="C11" s="212"/>
      <c r="D11" s="216">
        <v>0</v>
      </c>
    </row>
    <row r="12" spans="1:4" x14ac:dyDescent="0.2">
      <c r="A12" s="212"/>
      <c r="B12" s="212"/>
      <c r="C12" s="212"/>
      <c r="D12" s="216">
        <v>0</v>
      </c>
    </row>
    <row r="13" spans="1:4" x14ac:dyDescent="0.2">
      <c r="A13" s="212"/>
      <c r="B13" s="212"/>
      <c r="C13" s="212"/>
      <c r="D13" s="216">
        <v>0</v>
      </c>
    </row>
    <row r="14" spans="1:4" x14ac:dyDescent="0.2">
      <c r="A14" s="212"/>
      <c r="B14" s="212"/>
      <c r="C14" s="212"/>
      <c r="D14" s="216">
        <v>0</v>
      </c>
    </row>
    <row r="15" spans="1:4" x14ac:dyDescent="0.2">
      <c r="A15" s="212"/>
      <c r="B15" s="212"/>
      <c r="C15" s="212"/>
      <c r="D15" s="216">
        <v>0</v>
      </c>
    </row>
    <row r="16" spans="1:4" x14ac:dyDescent="0.2">
      <c r="A16" s="212"/>
      <c r="B16" s="212"/>
      <c r="C16" s="212"/>
      <c r="D16" s="216">
        <v>0</v>
      </c>
    </row>
    <row r="17" spans="1:4" x14ac:dyDescent="0.2">
      <c r="A17" s="212"/>
      <c r="B17" s="212"/>
      <c r="C17" s="212"/>
      <c r="D17" s="216">
        <v>0</v>
      </c>
    </row>
    <row r="18" spans="1:4" x14ac:dyDescent="0.2">
      <c r="A18" s="212"/>
      <c r="B18" s="212"/>
      <c r="C18" s="212"/>
      <c r="D18" s="216">
        <v>0</v>
      </c>
    </row>
    <row r="19" spans="1:4" x14ac:dyDescent="0.2">
      <c r="A19" s="212"/>
      <c r="B19" s="212"/>
      <c r="C19" s="212"/>
      <c r="D19" s="216">
        <v>0</v>
      </c>
    </row>
    <row r="20" spans="1:4" x14ac:dyDescent="0.2">
      <c r="A20" s="212"/>
      <c r="B20" s="212"/>
      <c r="C20" s="212"/>
      <c r="D20" s="216">
        <v>0</v>
      </c>
    </row>
    <row r="21" spans="1:4" x14ac:dyDescent="0.2">
      <c r="A21" s="212"/>
      <c r="B21" s="212"/>
      <c r="C21" s="212"/>
      <c r="D21" s="216">
        <v>0</v>
      </c>
    </row>
    <row r="22" spans="1:4" x14ac:dyDescent="0.2">
      <c r="A22" s="212"/>
      <c r="B22" s="212"/>
      <c r="C22" s="212"/>
      <c r="D22" s="216">
        <v>0</v>
      </c>
    </row>
    <row r="23" spans="1:4" x14ac:dyDescent="0.2">
      <c r="A23" s="212"/>
      <c r="B23" s="212"/>
      <c r="C23" s="212"/>
      <c r="D23" s="216">
        <v>0</v>
      </c>
    </row>
    <row r="24" spans="1:4" x14ac:dyDescent="0.2">
      <c r="A24" s="212"/>
      <c r="B24" s="212"/>
      <c r="C24" s="212"/>
      <c r="D24" s="216">
        <v>0</v>
      </c>
    </row>
    <row r="25" spans="1:4" x14ac:dyDescent="0.2">
      <c r="A25" s="212"/>
      <c r="B25" s="212"/>
      <c r="C25" s="212"/>
      <c r="D25" s="216">
        <v>0</v>
      </c>
    </row>
    <row r="26" spans="1:4" x14ac:dyDescent="0.2">
      <c r="A26" s="212"/>
      <c r="B26" s="212"/>
      <c r="C26" s="212"/>
      <c r="D26" s="216">
        <v>0</v>
      </c>
    </row>
    <row r="27" spans="1:4" x14ac:dyDescent="0.2">
      <c r="A27" s="212"/>
      <c r="B27" s="212"/>
      <c r="C27" s="212"/>
      <c r="D27" s="216">
        <v>0</v>
      </c>
    </row>
    <row r="28" spans="1:4" x14ac:dyDescent="0.2">
      <c r="A28" s="212"/>
      <c r="B28" s="212"/>
      <c r="C28" s="212"/>
      <c r="D28" s="216">
        <v>0</v>
      </c>
    </row>
    <row r="29" spans="1:4" x14ac:dyDescent="0.2">
      <c r="A29" s="212"/>
      <c r="B29" s="212"/>
      <c r="C29" s="212"/>
      <c r="D29" s="216">
        <v>0</v>
      </c>
    </row>
    <row r="30" spans="1:4" x14ac:dyDescent="0.2">
      <c r="A30" s="212"/>
      <c r="B30" s="212"/>
      <c r="C30" s="212"/>
      <c r="D30" s="216">
        <v>0</v>
      </c>
    </row>
    <row r="31" spans="1:4" x14ac:dyDescent="0.2">
      <c r="A31" s="212"/>
      <c r="B31" s="212"/>
      <c r="C31" s="212"/>
      <c r="D31" s="216">
        <v>0</v>
      </c>
    </row>
    <row r="32" spans="1:4" x14ac:dyDescent="0.2">
      <c r="A32" s="212"/>
      <c r="B32" s="212"/>
      <c r="C32" s="212"/>
      <c r="D32" s="216">
        <v>0</v>
      </c>
    </row>
    <row r="33" spans="1:4" x14ac:dyDescent="0.2">
      <c r="A33" s="212"/>
      <c r="B33" s="212"/>
      <c r="C33" s="212"/>
      <c r="D33" s="216">
        <v>0</v>
      </c>
    </row>
    <row r="34" spans="1:4" x14ac:dyDescent="0.2">
      <c r="A34" s="212"/>
      <c r="B34" s="212"/>
      <c r="C34" s="212"/>
      <c r="D34" s="216">
        <v>0</v>
      </c>
    </row>
    <row r="35" spans="1:4" x14ac:dyDescent="0.2">
      <c r="A35" s="212"/>
      <c r="B35" s="212"/>
      <c r="C35" s="212"/>
      <c r="D35" s="216">
        <v>0</v>
      </c>
    </row>
    <row r="36" spans="1:4" x14ac:dyDescent="0.2">
      <c r="A36" s="212"/>
      <c r="B36" s="212"/>
      <c r="C36" s="212"/>
      <c r="D36" s="216">
        <v>0</v>
      </c>
    </row>
    <row r="37" spans="1:4" x14ac:dyDescent="0.2">
      <c r="A37" s="212"/>
      <c r="B37" s="212"/>
      <c r="C37" s="212"/>
      <c r="D37" s="216">
        <v>0</v>
      </c>
    </row>
    <row r="38" spans="1:4" x14ac:dyDescent="0.2">
      <c r="A38" s="212"/>
      <c r="B38" s="212"/>
      <c r="C38" s="212"/>
      <c r="D38" s="216">
        <v>0</v>
      </c>
    </row>
    <row r="39" spans="1:4" x14ac:dyDescent="0.2">
      <c r="A39" s="212"/>
      <c r="B39" s="212"/>
      <c r="C39" s="212"/>
      <c r="D39" s="216">
        <v>0</v>
      </c>
    </row>
    <row r="40" spans="1:4" x14ac:dyDescent="0.2">
      <c r="A40" s="212"/>
      <c r="B40" s="212"/>
      <c r="C40" s="212"/>
      <c r="D40" s="216">
        <v>0</v>
      </c>
    </row>
    <row r="41" spans="1:4" x14ac:dyDescent="0.2">
      <c r="A41" s="212"/>
      <c r="B41" s="212"/>
      <c r="C41" s="212"/>
      <c r="D41" s="216">
        <v>0</v>
      </c>
    </row>
    <row r="42" spans="1:4" x14ac:dyDescent="0.2">
      <c r="A42" s="212"/>
      <c r="B42" s="212"/>
      <c r="C42" s="212"/>
      <c r="D42" s="216">
        <v>0</v>
      </c>
    </row>
    <row r="43" spans="1:4" x14ac:dyDescent="0.2">
      <c r="A43" s="212"/>
      <c r="B43" s="212"/>
      <c r="C43" s="212"/>
      <c r="D43" s="216">
        <v>0</v>
      </c>
    </row>
    <row r="44" spans="1:4" x14ac:dyDescent="0.2">
      <c r="A44" s="212"/>
      <c r="B44" s="212"/>
      <c r="C44" s="212"/>
      <c r="D44" s="216">
        <v>0</v>
      </c>
    </row>
    <row r="45" spans="1:4" x14ac:dyDescent="0.2">
      <c r="A45" s="212"/>
      <c r="B45" s="212"/>
      <c r="C45" s="212"/>
      <c r="D45" s="216">
        <v>0</v>
      </c>
    </row>
    <row r="46" spans="1:4" x14ac:dyDescent="0.2">
      <c r="A46" s="212"/>
      <c r="B46" s="212"/>
      <c r="C46" s="212"/>
      <c r="D46" s="216">
        <v>0</v>
      </c>
    </row>
    <row r="47" spans="1:4" x14ac:dyDescent="0.2">
      <c r="A47" s="212"/>
      <c r="B47" s="212"/>
      <c r="C47" s="212"/>
      <c r="D47" s="216">
        <v>0</v>
      </c>
    </row>
    <row r="48" spans="1:4" x14ac:dyDescent="0.2">
      <c r="A48" s="212"/>
      <c r="B48" s="212"/>
      <c r="C48" s="212"/>
      <c r="D48" s="216">
        <v>0</v>
      </c>
    </row>
    <row r="49" spans="1:4" x14ac:dyDescent="0.2">
      <c r="A49" s="212"/>
      <c r="B49" s="212"/>
      <c r="C49" s="212"/>
      <c r="D49" s="216">
        <v>0</v>
      </c>
    </row>
    <row r="50" spans="1:4" x14ac:dyDescent="0.2">
      <c r="A50" s="212"/>
      <c r="B50" s="212"/>
      <c r="C50" s="212"/>
      <c r="D50" s="216">
        <v>0</v>
      </c>
    </row>
    <row r="51" spans="1:4" x14ac:dyDescent="0.2">
      <c r="A51" s="212"/>
      <c r="B51" s="212"/>
      <c r="C51" s="212"/>
      <c r="D51" s="216">
        <v>0</v>
      </c>
    </row>
    <row r="52" spans="1:4" x14ac:dyDescent="0.2">
      <c r="A52" s="212"/>
      <c r="B52" s="212"/>
      <c r="C52" s="212"/>
      <c r="D52" s="216">
        <v>0</v>
      </c>
    </row>
    <row r="53" spans="1:4" x14ac:dyDescent="0.2">
      <c r="A53" s="212"/>
      <c r="B53" s="217"/>
      <c r="C53" s="212"/>
      <c r="D53" s="216">
        <v>0</v>
      </c>
    </row>
    <row r="54" spans="1:4" x14ac:dyDescent="0.2">
      <c r="A54" s="212"/>
      <c r="B54" s="212"/>
      <c r="C54" s="212"/>
      <c r="D54" s="216">
        <v>0</v>
      </c>
    </row>
    <row r="55" spans="1:4" x14ac:dyDescent="0.2">
      <c r="A55" s="212"/>
      <c r="B55" s="212"/>
      <c r="C55" s="212"/>
      <c r="D55" s="216">
        <v>0</v>
      </c>
    </row>
    <row r="56" spans="1:4" ht="13.5" thickBot="1" x14ac:dyDescent="0.25">
      <c r="A56" s="214"/>
      <c r="B56" s="214"/>
      <c r="C56" s="214"/>
      <c r="D56" s="216">
        <v>0</v>
      </c>
    </row>
    <row r="57" spans="1:4" ht="13.5" thickBot="1" x14ac:dyDescent="0.25">
      <c r="A57" s="390" t="s">
        <v>123</v>
      </c>
      <c r="B57" s="391"/>
      <c r="C57" s="392"/>
      <c r="D57" s="208">
        <f>SUM(D2:D56)</f>
        <v>0</v>
      </c>
    </row>
  </sheetData>
  <sheetProtection algorithmName="SHA-512" hashValue="ZVPDAcPTiOWhQkaHln82iJGHnBh4OuKMO9Y3I1e4E5TL6iYeRtgwkzQN9vN+UKyG/8Gl4wHbz6TOLis3crinWw==" saltValue="L0gb98yCpvOatttF5ku2Wg==" spinCount="100000" sheet="1" objects="1" scenarios="1"/>
  <mergeCells count="1">
    <mergeCell ref="A57:C57"/>
  </mergeCells>
  <conditionalFormatting sqref="D2:D56">
    <cfRule type="cellIs" dxfId="0" priority="1" operator="greaterThan">
      <formula>$E$2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AJUDA</vt:lpstr>
      <vt:lpstr> RENDIMENTO(S) DE 2023</vt:lpstr>
      <vt:lpstr>VAR.PATRIMONIAL 2024 - 2023</vt:lpstr>
      <vt:lpstr>DESPESAS MÉDICAS</vt:lpstr>
      <vt:lpstr>DESPESAS EDUCAÇÃO</vt:lpstr>
      <vt:lpstr>REFORMAS IMÓVEL</vt:lpstr>
      <vt:lpstr>AÇÕES livre</vt:lpstr>
      <vt:lpstr>APLICAÇÕES FINANCEIRAS livre</vt:lpstr>
      <vt:lpstr>' RENDIMENTO(S) DE 2023'!Area_de_impressao</vt:lpstr>
    </vt:vector>
  </TitlesOfParts>
  <Company>ANGELO A TONON (AUTÔNOMO)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 DE VARIAÇÃO PATRIMONIAL PESSOAL FISICA</dc:title>
  <dc:subject>EVOLUÇÃO PATRIMONIAL PESSOA FISICA</dc:subject>
  <dc:creator>ANGELO ADALBERTO TONON</dc:creator>
  <cp:keywords>VARIAÇÃO PATRIMONIAL</cp:keywords>
  <dc:description>DISPONIBILIZADO GRATUITAMENTE NA PAGINA CONTABILIZANDO.COM</dc:description>
  <cp:lastModifiedBy>João Leite</cp:lastModifiedBy>
  <cp:lastPrinted>2023-04-21T15:12:44Z</cp:lastPrinted>
  <dcterms:created xsi:type="dcterms:W3CDTF">2005-03-10T17:15:31Z</dcterms:created>
  <dcterms:modified xsi:type="dcterms:W3CDTF">2024-04-18T12:52:26Z</dcterms:modified>
  <cp:category>PLANILHA EXCEL</cp:category>
</cp:coreProperties>
</file>